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updateLinks="never" codeName="ThisWorkbook" defaultThemeVersion="124226"/>
  <mc:AlternateContent xmlns:mc="http://schemas.openxmlformats.org/markup-compatibility/2006">
    <mc:Choice Requires="x15">
      <x15ac:absPath xmlns:x15ac="http://schemas.microsoft.com/office/spreadsheetml/2010/11/ac" url="Z:\Acco\Annual Financial Statements  (all years)\2025-26 Final Accounts\Accruals, Prepayments, Accr &amp; Deff Inc\"/>
    </mc:Choice>
  </mc:AlternateContent>
  <xr:revisionPtr revIDLastSave="0" documentId="13_ncr:1_{29F210AD-8E52-44CE-8FC8-4214C80B77F7}" xr6:coauthVersionLast="47" xr6:coauthVersionMax="47" xr10:uidLastSave="{00000000-0000-0000-0000-000000000000}"/>
  <bookViews>
    <workbookView xWindow="-120" yWindow="-120" windowWidth="29040" windowHeight="15840" tabRatio="837" xr2:uid="{00000000-000D-0000-FFFF-FFFF00000000}"/>
  </bookViews>
  <sheets>
    <sheet name="CHECK LIST" sheetId="27" r:id="rId1"/>
    <sheet name="Pay Scale" sheetId="48" state="hidden" r:id="rId2"/>
    <sheet name="Planned costs" sheetId="46" r:id="rId3"/>
    <sheet name="PROJECT" sheetId="9" r:id="rId4"/>
    <sheet name="BudY1" sheetId="11" r:id="rId5"/>
    <sheet name="BudY2" sheetId="16" r:id="rId6"/>
    <sheet name="BudY3" sheetId="17" r:id="rId7"/>
    <sheet name="BudY4" sheetId="18" r:id="rId8"/>
    <sheet name="BudY5" sheetId="19" r:id="rId9"/>
    <sheet name="Consolidation" sheetId="20" r:id="rId10"/>
    <sheet name="Lists" sheetId="35" r:id="rId11"/>
  </sheets>
  <externalReferences>
    <externalReference r:id="rId12"/>
    <externalReference r:id="rId13"/>
    <externalReference r:id="rId14"/>
  </externalReferences>
  <definedNames>
    <definedName name="_xlnm._FilterDatabase" localSheetId="0" hidden="1">'CHECK LIST'!#REF!</definedName>
    <definedName name="ActionsList">[1]Actions!$A$1:$A$23</definedName>
    <definedName name="BBB" localSheetId="1">#REF!</definedName>
    <definedName name="BBB">#REF!</definedName>
    <definedName name="confirmdepts" localSheetId="1">#REF!</definedName>
    <definedName name="confirmdepts">#REF!</definedName>
    <definedName name="CostC">Lists!$A$3:$A$11</definedName>
    <definedName name="Countries">[1]Ceilings!$A$4:$A$60</definedName>
    <definedName name="Depts" localSheetId="1">#REF!</definedName>
    <definedName name="Depts" localSheetId="2">#REF!</definedName>
    <definedName name="Depts">#REF!</definedName>
    <definedName name="File_Name" localSheetId="1">#REF!</definedName>
    <definedName name="File_Name">#REF!</definedName>
    <definedName name="File_Type" localSheetId="1">#REF!</definedName>
    <definedName name="File_Type">#REF!</definedName>
    <definedName name="_xlnm.Print_Area" localSheetId="4">BudY1!$A$1:$R$72</definedName>
    <definedName name="_xlnm.Print_Area" localSheetId="5">BudY2!$A$1:$R$72</definedName>
    <definedName name="_xlnm.Print_Area" localSheetId="6">BudY3!$A$1:$R$72</definedName>
    <definedName name="_xlnm.Print_Area" localSheetId="7">BudY4!$A$1:$R$72</definedName>
    <definedName name="_xlnm.Print_Area" localSheetId="8">BudY5!$A$1:$R$72</definedName>
    <definedName name="_xlnm.Print_Area" localSheetId="0">'CHECK LIST'!$B:$L</definedName>
    <definedName name="_xlnm.Print_Area" localSheetId="9">Consolidation!$A$1:$K$74</definedName>
    <definedName name="_xlnm.Print_Area" localSheetId="1">'Pay Scale'!$B$2:$Y$55</definedName>
    <definedName name="_xlnm.Print_Area" localSheetId="3">PROJECT!$A$1:$M$60</definedName>
    <definedName name="Rates">[1]Ceilings!$A$4:$G$60</definedName>
    <definedName name="Sheet_Name" localSheetId="1">#REF!</definedName>
    <definedName name="Sheet_Name">#REF!</definedName>
    <definedName name="SIGWritingConferenceCosts">#REF!</definedName>
    <definedName name="Table" localSheetId="1">#REF!</definedName>
    <definedName name="Table">#REF!</definedName>
    <definedName name="Table2" localSheetId="1">#REF!</definedName>
    <definedName name="Table2">#REF!</definedName>
    <definedName name="Table3" localSheetId="1">#REF!</definedName>
    <definedName name="Table3">#REF!</definedName>
    <definedName name="Table4" localSheetId="1">#REF!</definedName>
    <definedName name="Table4">#REF!</definedName>
    <definedName name="Table5" localSheetId="1">#REF!</definedName>
    <definedName name="Table5">#REF!</definedName>
    <definedName name="Table6" localSheetId="1">#REF!</definedName>
    <definedName name="Table6">#REF!</definedName>
    <definedName name="Table7" localSheetId="1">#REF!</definedName>
    <definedName name="Table7">#REF!</definedName>
    <definedName name="Table8" localSheetId="1">#REF!</definedName>
    <definedName name="Table8">#REF!</definedName>
    <definedName name="ValidDepts">[2]Faculties!$A$1:$A$60</definedName>
    <definedName name="year">[3]YearEnd!$A$1:$A$6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5" l="1"/>
  <c r="G5" i="35" s="1"/>
  <c r="G6" i="35" s="1"/>
  <c r="G7" i="35" s="1"/>
  <c r="K24" i="9"/>
  <c r="C63" i="11"/>
  <c r="C63" i="19" l="1"/>
  <c r="C63" i="18"/>
  <c r="C63" i="17"/>
  <c r="C63" i="16"/>
  <c r="A63" i="19" l="1"/>
  <c r="A63" i="18"/>
  <c r="A63" i="17"/>
  <c r="A63" i="16"/>
  <c r="I3" i="20" l="1"/>
  <c r="I5" i="20"/>
  <c r="S54" i="48" l="1"/>
  <c r="T54" i="48" s="1"/>
  <c r="V54" i="48" s="1"/>
  <c r="Q54" i="48"/>
  <c r="P54" i="48"/>
  <c r="O54" i="48"/>
  <c r="K54" i="48"/>
  <c r="L54" i="48" s="1"/>
  <c r="I54" i="48"/>
  <c r="F54" i="48"/>
  <c r="S53" i="48"/>
  <c r="T53" i="48" s="1"/>
  <c r="U53" i="48" s="1"/>
  <c r="Q53" i="48"/>
  <c r="P53" i="48"/>
  <c r="O53" i="48"/>
  <c r="K53" i="48"/>
  <c r="L53" i="48" s="1"/>
  <c r="I53" i="48"/>
  <c r="F53" i="48"/>
  <c r="S52" i="48"/>
  <c r="T52" i="48" s="1"/>
  <c r="V52" i="48" s="1"/>
  <c r="Q52" i="48"/>
  <c r="P52" i="48"/>
  <c r="O52" i="48"/>
  <c r="K52" i="48"/>
  <c r="L52" i="48" s="1"/>
  <c r="I52" i="48"/>
  <c r="F52" i="48"/>
  <c r="S51" i="48"/>
  <c r="T51" i="48" s="1"/>
  <c r="U51" i="48" s="1"/>
  <c r="Q51" i="48"/>
  <c r="P51" i="48"/>
  <c r="O51" i="48"/>
  <c r="K51" i="48"/>
  <c r="L51" i="48" s="1"/>
  <c r="I51" i="48"/>
  <c r="F51" i="48"/>
  <c r="S50" i="48"/>
  <c r="T50" i="48" s="1"/>
  <c r="V50" i="48" s="1"/>
  <c r="Q50" i="48"/>
  <c r="P50" i="48"/>
  <c r="O50" i="48"/>
  <c r="K50" i="48"/>
  <c r="L50" i="48" s="1"/>
  <c r="I50" i="48"/>
  <c r="F50" i="48"/>
  <c r="S49" i="48"/>
  <c r="T49" i="48" s="1"/>
  <c r="U49" i="48" s="1"/>
  <c r="Q49" i="48"/>
  <c r="P49" i="48"/>
  <c r="O49" i="48"/>
  <c r="K49" i="48"/>
  <c r="L49" i="48" s="1"/>
  <c r="I49" i="48"/>
  <c r="F49" i="48"/>
  <c r="S48" i="48"/>
  <c r="T48" i="48" s="1"/>
  <c r="V48" i="48" s="1"/>
  <c r="Q48" i="48"/>
  <c r="P48" i="48"/>
  <c r="O48" i="48"/>
  <c r="K48" i="48"/>
  <c r="L48" i="48" s="1"/>
  <c r="I48" i="48"/>
  <c r="F48" i="48"/>
  <c r="S47" i="48"/>
  <c r="T47" i="48" s="1"/>
  <c r="U47" i="48" s="1"/>
  <c r="Q47" i="48"/>
  <c r="P47" i="48"/>
  <c r="O47" i="48"/>
  <c r="K47" i="48"/>
  <c r="L47" i="48" s="1"/>
  <c r="I47" i="48"/>
  <c r="F47" i="48"/>
  <c r="S46" i="48"/>
  <c r="T46" i="48" s="1"/>
  <c r="V46" i="48" s="1"/>
  <c r="Q46" i="48"/>
  <c r="P46" i="48"/>
  <c r="O46" i="48"/>
  <c r="K46" i="48"/>
  <c r="L46" i="48" s="1"/>
  <c r="I46" i="48"/>
  <c r="F46" i="48"/>
  <c r="S45" i="48"/>
  <c r="T45" i="48" s="1"/>
  <c r="U45" i="48" s="1"/>
  <c r="Q45" i="48"/>
  <c r="P45" i="48"/>
  <c r="O45" i="48"/>
  <c r="K45" i="48"/>
  <c r="L45" i="48" s="1"/>
  <c r="I45" i="48"/>
  <c r="F45" i="48"/>
  <c r="S44" i="48"/>
  <c r="T44" i="48" s="1"/>
  <c r="V44" i="48" s="1"/>
  <c r="Q44" i="48"/>
  <c r="P44" i="48"/>
  <c r="O44" i="48"/>
  <c r="K44" i="48"/>
  <c r="L44" i="48" s="1"/>
  <c r="I44" i="48"/>
  <c r="F44" i="48"/>
  <c r="S43" i="48"/>
  <c r="T43" i="48" s="1"/>
  <c r="U43" i="48" s="1"/>
  <c r="Q43" i="48"/>
  <c r="P43" i="48"/>
  <c r="O43" i="48"/>
  <c r="K43" i="48"/>
  <c r="L43" i="48" s="1"/>
  <c r="I43" i="48"/>
  <c r="F43" i="48"/>
  <c r="S42" i="48"/>
  <c r="T42" i="48" s="1"/>
  <c r="V42" i="48" s="1"/>
  <c r="Q42" i="48"/>
  <c r="P42" i="48"/>
  <c r="O42" i="48"/>
  <c r="K42" i="48"/>
  <c r="L42" i="48" s="1"/>
  <c r="I42" i="48"/>
  <c r="F42" i="48"/>
  <c r="S41" i="48"/>
  <c r="T41" i="48" s="1"/>
  <c r="U41" i="48" s="1"/>
  <c r="Q41" i="48"/>
  <c r="P41" i="48"/>
  <c r="O41" i="48"/>
  <c r="K41" i="48"/>
  <c r="L41" i="48" s="1"/>
  <c r="I41" i="48"/>
  <c r="F41" i="48"/>
  <c r="S40" i="48"/>
  <c r="T40" i="48" s="1"/>
  <c r="V40" i="48" s="1"/>
  <c r="Q40" i="48"/>
  <c r="P40" i="48"/>
  <c r="O40" i="48"/>
  <c r="K40" i="48"/>
  <c r="L40" i="48" s="1"/>
  <c r="I40" i="48"/>
  <c r="F40" i="48"/>
  <c r="S39" i="48"/>
  <c r="T39" i="48" s="1"/>
  <c r="U39" i="48" s="1"/>
  <c r="Q39" i="48"/>
  <c r="P39" i="48"/>
  <c r="O39" i="48"/>
  <c r="K39" i="48"/>
  <c r="L39" i="48" s="1"/>
  <c r="I39" i="48"/>
  <c r="F39" i="48"/>
  <c r="S38" i="48"/>
  <c r="T38" i="48" s="1"/>
  <c r="V38" i="48" s="1"/>
  <c r="Q38" i="48"/>
  <c r="P38" i="48"/>
  <c r="O38" i="48"/>
  <c r="K38" i="48"/>
  <c r="L38" i="48" s="1"/>
  <c r="I38" i="48"/>
  <c r="F38" i="48"/>
  <c r="S37" i="48"/>
  <c r="T37" i="48" s="1"/>
  <c r="U37" i="48" s="1"/>
  <c r="Q37" i="48"/>
  <c r="P37" i="48"/>
  <c r="O37" i="48"/>
  <c r="K37" i="48"/>
  <c r="L37" i="48" s="1"/>
  <c r="I37" i="48"/>
  <c r="F37" i="48"/>
  <c r="S36" i="48"/>
  <c r="T36" i="48" s="1"/>
  <c r="V36" i="48" s="1"/>
  <c r="Q36" i="48"/>
  <c r="P36" i="48"/>
  <c r="O36" i="48"/>
  <c r="K36" i="48"/>
  <c r="L36" i="48" s="1"/>
  <c r="I36" i="48"/>
  <c r="F36" i="48"/>
  <c r="S35" i="48"/>
  <c r="T35" i="48" s="1"/>
  <c r="U35" i="48" s="1"/>
  <c r="Q35" i="48"/>
  <c r="P35" i="48"/>
  <c r="O35" i="48"/>
  <c r="K35" i="48"/>
  <c r="L35" i="48" s="1"/>
  <c r="I35" i="48"/>
  <c r="F35" i="48"/>
  <c r="S34" i="48"/>
  <c r="T34" i="48" s="1"/>
  <c r="V34" i="48" s="1"/>
  <c r="Q34" i="48"/>
  <c r="P34" i="48"/>
  <c r="O34" i="48"/>
  <c r="K34" i="48"/>
  <c r="L34" i="48" s="1"/>
  <c r="I34" i="48"/>
  <c r="F34" i="48"/>
  <c r="S33" i="48"/>
  <c r="T33" i="48" s="1"/>
  <c r="U33" i="48" s="1"/>
  <c r="Q33" i="48"/>
  <c r="P33" i="48"/>
  <c r="O33" i="48"/>
  <c r="K33" i="48"/>
  <c r="L33" i="48" s="1"/>
  <c r="I33" i="48"/>
  <c r="F33" i="48"/>
  <c r="S32" i="48"/>
  <c r="T32" i="48" s="1"/>
  <c r="V32" i="48" s="1"/>
  <c r="Q32" i="48"/>
  <c r="P32" i="48"/>
  <c r="O32" i="48"/>
  <c r="K32" i="48"/>
  <c r="L32" i="48" s="1"/>
  <c r="I32" i="48"/>
  <c r="F32" i="48"/>
  <c r="S31" i="48"/>
  <c r="T31" i="48" s="1"/>
  <c r="U31" i="48" s="1"/>
  <c r="Q31" i="48"/>
  <c r="P31" i="48"/>
  <c r="O31" i="48"/>
  <c r="K31" i="48"/>
  <c r="L31" i="48" s="1"/>
  <c r="I31" i="48"/>
  <c r="F31" i="48"/>
  <c r="S30" i="48"/>
  <c r="T30" i="48" s="1"/>
  <c r="V30" i="48" s="1"/>
  <c r="Q30" i="48"/>
  <c r="P30" i="48"/>
  <c r="O30" i="48"/>
  <c r="K30" i="48"/>
  <c r="L30" i="48" s="1"/>
  <c r="I30" i="48"/>
  <c r="F30" i="48"/>
  <c r="S29" i="48"/>
  <c r="T29" i="48" s="1"/>
  <c r="U29" i="48" s="1"/>
  <c r="Q29" i="48"/>
  <c r="P29" i="48"/>
  <c r="O29" i="48"/>
  <c r="K29" i="48"/>
  <c r="L29" i="48" s="1"/>
  <c r="I29" i="48"/>
  <c r="F29" i="48"/>
  <c r="S28" i="48"/>
  <c r="T28" i="48" s="1"/>
  <c r="V28" i="48" s="1"/>
  <c r="Q28" i="48"/>
  <c r="P28" i="48"/>
  <c r="O28" i="48"/>
  <c r="K28" i="48"/>
  <c r="L28" i="48" s="1"/>
  <c r="I28" i="48"/>
  <c r="F28" i="48"/>
  <c r="S27" i="48"/>
  <c r="T27" i="48" s="1"/>
  <c r="U27" i="48" s="1"/>
  <c r="Q27" i="48"/>
  <c r="P27" i="48"/>
  <c r="O27" i="48"/>
  <c r="K27" i="48"/>
  <c r="L27" i="48" s="1"/>
  <c r="I27" i="48"/>
  <c r="F27" i="48"/>
  <c r="S26" i="48"/>
  <c r="T26" i="48" s="1"/>
  <c r="V26" i="48" s="1"/>
  <c r="Q26" i="48"/>
  <c r="P26" i="48"/>
  <c r="O26" i="48"/>
  <c r="K26" i="48"/>
  <c r="L26" i="48" s="1"/>
  <c r="I26" i="48"/>
  <c r="F26" i="48"/>
  <c r="S25" i="48"/>
  <c r="T25" i="48" s="1"/>
  <c r="U25" i="48" s="1"/>
  <c r="Q25" i="48"/>
  <c r="P25" i="48"/>
  <c r="O25" i="48"/>
  <c r="K25" i="48"/>
  <c r="L25" i="48" s="1"/>
  <c r="I25" i="48"/>
  <c r="F25" i="48"/>
  <c r="S24" i="48"/>
  <c r="T24" i="48" s="1"/>
  <c r="V24" i="48" s="1"/>
  <c r="Q24" i="48"/>
  <c r="P24" i="48"/>
  <c r="O24" i="48"/>
  <c r="K24" i="48"/>
  <c r="L24" i="48" s="1"/>
  <c r="I24" i="48"/>
  <c r="F24" i="48"/>
  <c r="S23" i="48"/>
  <c r="T23" i="48" s="1"/>
  <c r="U23" i="48" s="1"/>
  <c r="Q23" i="48"/>
  <c r="P23" i="48"/>
  <c r="O23" i="48"/>
  <c r="K23" i="48"/>
  <c r="L23" i="48" s="1"/>
  <c r="I23" i="48"/>
  <c r="F23" i="48"/>
  <c r="S22" i="48"/>
  <c r="T22" i="48" s="1"/>
  <c r="V22" i="48" s="1"/>
  <c r="Q22" i="48"/>
  <c r="P22" i="48"/>
  <c r="O22" i="48"/>
  <c r="K22" i="48"/>
  <c r="L22" i="48" s="1"/>
  <c r="I22" i="48"/>
  <c r="F22" i="48"/>
  <c r="S21" i="48"/>
  <c r="T21" i="48" s="1"/>
  <c r="U21" i="48" s="1"/>
  <c r="Q21" i="48"/>
  <c r="P21" i="48"/>
  <c r="O21" i="48"/>
  <c r="K21" i="48"/>
  <c r="L21" i="48" s="1"/>
  <c r="I21" i="48"/>
  <c r="F21" i="48"/>
  <c r="S20" i="48"/>
  <c r="T20" i="48" s="1"/>
  <c r="V20" i="48" s="1"/>
  <c r="Q20" i="48"/>
  <c r="P20" i="48"/>
  <c r="O20" i="48"/>
  <c r="K20" i="48"/>
  <c r="L20" i="48" s="1"/>
  <c r="I20" i="48"/>
  <c r="F20" i="48"/>
  <c r="S19" i="48"/>
  <c r="T19" i="48" s="1"/>
  <c r="U19" i="48" s="1"/>
  <c r="Q19" i="48"/>
  <c r="P19" i="48"/>
  <c r="O19" i="48"/>
  <c r="K19" i="48"/>
  <c r="L19" i="48" s="1"/>
  <c r="I19" i="48"/>
  <c r="F19" i="48"/>
  <c r="S18" i="48"/>
  <c r="T18" i="48" s="1"/>
  <c r="V18" i="48" s="1"/>
  <c r="Q18" i="48"/>
  <c r="P18" i="48"/>
  <c r="O18" i="48"/>
  <c r="K18" i="48"/>
  <c r="L18" i="48" s="1"/>
  <c r="I18" i="48"/>
  <c r="F18" i="48"/>
  <c r="S17" i="48"/>
  <c r="T17" i="48" s="1"/>
  <c r="U17" i="48" s="1"/>
  <c r="Q17" i="48"/>
  <c r="P17" i="48"/>
  <c r="O17" i="48"/>
  <c r="K17" i="48"/>
  <c r="L17" i="48" s="1"/>
  <c r="I17" i="48"/>
  <c r="F17" i="48"/>
  <c r="S16" i="48"/>
  <c r="T16" i="48" s="1"/>
  <c r="V16" i="48" s="1"/>
  <c r="Q16" i="48"/>
  <c r="P16" i="48"/>
  <c r="O16" i="48"/>
  <c r="K16" i="48"/>
  <c r="L16" i="48" s="1"/>
  <c r="I16" i="48"/>
  <c r="F16" i="48"/>
  <c r="S15" i="48"/>
  <c r="T15" i="48" s="1"/>
  <c r="U15" i="48" s="1"/>
  <c r="Q15" i="48"/>
  <c r="P15" i="48"/>
  <c r="O15" i="48"/>
  <c r="K15" i="48"/>
  <c r="L15" i="48" s="1"/>
  <c r="I15" i="48"/>
  <c r="F15" i="48"/>
  <c r="S14" i="48"/>
  <c r="T14" i="48" s="1"/>
  <c r="V14" i="48" s="1"/>
  <c r="Q14" i="48"/>
  <c r="P14" i="48"/>
  <c r="O14" i="48"/>
  <c r="K14" i="48"/>
  <c r="L14" i="48" s="1"/>
  <c r="I14" i="48"/>
  <c r="F14" i="48"/>
  <c r="S13" i="48"/>
  <c r="T13" i="48" s="1"/>
  <c r="U13" i="48" s="1"/>
  <c r="Q13" i="48"/>
  <c r="P13" i="48"/>
  <c r="O13" i="48"/>
  <c r="K13" i="48"/>
  <c r="L13" i="48" s="1"/>
  <c r="I13" i="48"/>
  <c r="F13" i="48"/>
  <c r="S12" i="48"/>
  <c r="T12" i="48" s="1"/>
  <c r="V12" i="48" s="1"/>
  <c r="Q12" i="48"/>
  <c r="P12" i="48"/>
  <c r="O12" i="48"/>
  <c r="K12" i="48"/>
  <c r="L12" i="48" s="1"/>
  <c r="I12" i="48"/>
  <c r="F12" i="48"/>
  <c r="S11" i="48"/>
  <c r="T11" i="48" s="1"/>
  <c r="Q11" i="48"/>
  <c r="P11" i="48"/>
  <c r="O11" i="48"/>
  <c r="K11" i="48"/>
  <c r="L11" i="48" s="1"/>
  <c r="I11" i="48"/>
  <c r="F11" i="48"/>
  <c r="S10" i="48"/>
  <c r="T10" i="48" s="1"/>
  <c r="Q10" i="48"/>
  <c r="P10" i="48"/>
  <c r="O10" i="48"/>
  <c r="K10" i="48"/>
  <c r="L10" i="48" s="1"/>
  <c r="I10" i="48"/>
  <c r="F10" i="48"/>
  <c r="S9" i="48"/>
  <c r="T9" i="48" s="1"/>
  <c r="Q9" i="48"/>
  <c r="P9" i="48"/>
  <c r="O9" i="48"/>
  <c r="K9" i="48"/>
  <c r="L9" i="48" s="1"/>
  <c r="I9" i="48"/>
  <c r="F9" i="48"/>
  <c r="S8" i="48"/>
  <c r="T8" i="48" s="1"/>
  <c r="Q8" i="48"/>
  <c r="P8" i="48"/>
  <c r="O8" i="48"/>
  <c r="K8" i="48"/>
  <c r="L8" i="48" s="1"/>
  <c r="I8" i="48"/>
  <c r="F8" i="48"/>
  <c r="S7" i="48"/>
  <c r="T7" i="48" s="1"/>
  <c r="V7" i="48" s="1"/>
  <c r="Q7" i="48"/>
  <c r="P7" i="48"/>
  <c r="O7" i="48"/>
  <c r="K7" i="48"/>
  <c r="L7" i="48" s="1"/>
  <c r="I7" i="48"/>
  <c r="F7" i="48"/>
  <c r="S6" i="48"/>
  <c r="T6" i="48" s="1"/>
  <c r="Q6" i="48"/>
  <c r="P6" i="48"/>
  <c r="O6" i="48"/>
  <c r="K6" i="48"/>
  <c r="L6" i="48" s="1"/>
  <c r="I6" i="48"/>
  <c r="F6" i="48"/>
  <c r="S5" i="48"/>
  <c r="T5" i="48" s="1"/>
  <c r="Q5" i="48"/>
  <c r="O5" i="48"/>
  <c r="K5" i="48"/>
  <c r="L5" i="48" s="1"/>
  <c r="I5" i="48"/>
  <c r="I4" i="48" s="1"/>
  <c r="F5" i="48"/>
  <c r="F4" i="48" s="1"/>
  <c r="H4" i="48"/>
  <c r="E4" i="48"/>
  <c r="C3" i="20"/>
  <c r="B3" i="20"/>
  <c r="B1" i="20"/>
  <c r="H5" i="20"/>
  <c r="H3" i="20"/>
  <c r="H1" i="20"/>
  <c r="I1" i="20"/>
  <c r="J1" i="16"/>
  <c r="J1" i="17"/>
  <c r="J1" i="18"/>
  <c r="J1" i="19"/>
  <c r="J1" i="11"/>
  <c r="H3" i="16"/>
  <c r="H3" i="17"/>
  <c r="H3" i="18"/>
  <c r="H3" i="19"/>
  <c r="H3" i="11"/>
  <c r="Q3" i="16"/>
  <c r="Q3" i="17"/>
  <c r="Q3" i="18"/>
  <c r="Q3" i="19"/>
  <c r="Q3" i="11"/>
  <c r="Q1" i="16"/>
  <c r="Q1" i="17"/>
  <c r="Q1" i="18"/>
  <c r="Q1" i="19"/>
  <c r="Q1" i="11"/>
  <c r="P25" i="11"/>
  <c r="P16" i="11" s="1"/>
  <c r="O25" i="11"/>
  <c r="O16" i="11" s="1"/>
  <c r="N25" i="11"/>
  <c r="N16" i="11" s="1"/>
  <c r="M25" i="11"/>
  <c r="M16" i="11" s="1"/>
  <c r="L25" i="11"/>
  <c r="L16" i="11" s="1"/>
  <c r="K25" i="11"/>
  <c r="K16" i="11" s="1"/>
  <c r="J25" i="11"/>
  <c r="J16" i="11" s="1"/>
  <c r="I25" i="11"/>
  <c r="I16" i="11" s="1"/>
  <c r="H25" i="11"/>
  <c r="H16" i="11" s="1"/>
  <c r="G25" i="11"/>
  <c r="G16" i="11" s="1"/>
  <c r="F25" i="11"/>
  <c r="F16" i="11" s="1"/>
  <c r="E25" i="11"/>
  <c r="E16" i="11" s="1"/>
  <c r="P23" i="11"/>
  <c r="P6" i="11" s="1"/>
  <c r="O23" i="11"/>
  <c r="O6" i="11" s="1"/>
  <c r="N23" i="11"/>
  <c r="N6" i="11" s="1"/>
  <c r="M23" i="11"/>
  <c r="M6" i="11" s="1"/>
  <c r="L23" i="11"/>
  <c r="L6" i="11" s="1"/>
  <c r="K23" i="11"/>
  <c r="K6" i="11" s="1"/>
  <c r="J23" i="11"/>
  <c r="J6" i="11" s="1"/>
  <c r="I23" i="11"/>
  <c r="I6" i="11" s="1"/>
  <c r="H23" i="11"/>
  <c r="H6" i="11" s="1"/>
  <c r="G23" i="11"/>
  <c r="G6" i="11" s="1"/>
  <c r="F23" i="11"/>
  <c r="F6" i="11" s="1"/>
  <c r="E23" i="11"/>
  <c r="E6" i="11" s="1"/>
  <c r="C27" i="20"/>
  <c r="C70" i="17"/>
  <c r="C70" i="18"/>
  <c r="C70" i="19"/>
  <c r="C70" i="16"/>
  <c r="B55" i="17"/>
  <c r="A55" i="17"/>
  <c r="B55" i="18"/>
  <c r="A55" i="18"/>
  <c r="B55" i="19"/>
  <c r="A55" i="19"/>
  <c r="B55" i="16"/>
  <c r="A55" i="16"/>
  <c r="D54" i="17"/>
  <c r="B54" i="17"/>
  <c r="A54" i="17"/>
  <c r="D54" i="18"/>
  <c r="B54" i="18"/>
  <c r="A54" i="18"/>
  <c r="D54" i="19"/>
  <c r="B54" i="19"/>
  <c r="A54" i="19"/>
  <c r="D54" i="16"/>
  <c r="B54" i="16"/>
  <c r="A54" i="16"/>
  <c r="D53" i="17"/>
  <c r="D53" i="18"/>
  <c r="D53" i="19"/>
  <c r="D53" i="16"/>
  <c r="B53" i="17"/>
  <c r="B53" i="18"/>
  <c r="B53" i="19"/>
  <c r="B53" i="16"/>
  <c r="A53" i="17"/>
  <c r="A53" i="18"/>
  <c r="A53" i="19"/>
  <c r="A53" i="16"/>
  <c r="B48" i="17"/>
  <c r="B48" i="18"/>
  <c r="B48" i="19"/>
  <c r="B48" i="16"/>
  <c r="A48" i="17"/>
  <c r="A48" i="18"/>
  <c r="A48" i="19"/>
  <c r="A48" i="16"/>
  <c r="B47" i="17"/>
  <c r="B47" i="18"/>
  <c r="B47" i="19"/>
  <c r="B47" i="16"/>
  <c r="A47" i="17"/>
  <c r="A47" i="18"/>
  <c r="A47" i="19"/>
  <c r="A47" i="16"/>
  <c r="D25" i="17"/>
  <c r="K25" i="17" s="1"/>
  <c r="K16" i="17" s="1"/>
  <c r="D25" i="18"/>
  <c r="O25" i="18" s="1"/>
  <c r="O16" i="18" s="1"/>
  <c r="D25" i="19"/>
  <c r="K25" i="19" s="1"/>
  <c r="K16" i="19" s="1"/>
  <c r="D25" i="16"/>
  <c r="L25" i="16" s="1"/>
  <c r="L16" i="16" s="1"/>
  <c r="D30" i="17"/>
  <c r="D30" i="18"/>
  <c r="D30" i="19"/>
  <c r="D30" i="16"/>
  <c r="D29" i="17"/>
  <c r="D29" i="18"/>
  <c r="D29" i="19"/>
  <c r="D29" i="16"/>
  <c r="B30" i="17"/>
  <c r="B30" i="18"/>
  <c r="B30" i="19"/>
  <c r="B30" i="16"/>
  <c r="B29" i="17"/>
  <c r="B29" i="18"/>
  <c r="B29" i="19"/>
  <c r="B29" i="16"/>
  <c r="A30" i="17"/>
  <c r="A30" i="18"/>
  <c r="A30" i="19"/>
  <c r="A30" i="16"/>
  <c r="A29" i="17"/>
  <c r="A29" i="18"/>
  <c r="A29" i="19"/>
  <c r="A29" i="16"/>
  <c r="R65" i="17"/>
  <c r="G67" i="20" s="1"/>
  <c r="P59" i="17"/>
  <c r="O59" i="17"/>
  <c r="N59" i="17"/>
  <c r="M59" i="17"/>
  <c r="L59" i="17"/>
  <c r="K59" i="17"/>
  <c r="J59" i="17"/>
  <c r="I59" i="17"/>
  <c r="H59" i="17"/>
  <c r="G59" i="17"/>
  <c r="F59" i="17"/>
  <c r="E59" i="17"/>
  <c r="R58" i="17"/>
  <c r="G60" i="20" s="1"/>
  <c r="R57" i="17"/>
  <c r="G59" i="20" s="1"/>
  <c r="R55" i="17"/>
  <c r="G57" i="20" s="1"/>
  <c r="R54" i="17"/>
  <c r="G56" i="20" s="1"/>
  <c r="R53" i="17"/>
  <c r="G55" i="20" s="1"/>
  <c r="P49" i="17"/>
  <c r="P8" i="17" s="1"/>
  <c r="O49" i="17"/>
  <c r="O8" i="17" s="1"/>
  <c r="N49" i="17"/>
  <c r="M49" i="17"/>
  <c r="M8" i="17" s="1"/>
  <c r="L49" i="17"/>
  <c r="L8" i="17" s="1"/>
  <c r="K49" i="17"/>
  <c r="K8" i="17" s="1"/>
  <c r="J49" i="17"/>
  <c r="J8" i="17" s="1"/>
  <c r="I49" i="17"/>
  <c r="H49" i="17"/>
  <c r="H8" i="17" s="1"/>
  <c r="G49" i="17"/>
  <c r="F49" i="17"/>
  <c r="F8" i="17" s="1"/>
  <c r="E49" i="17"/>
  <c r="E8" i="17" s="1"/>
  <c r="R48" i="17"/>
  <c r="G50" i="20" s="1"/>
  <c r="R47" i="17"/>
  <c r="G49" i="20" s="1"/>
  <c r="R46" i="17"/>
  <c r="G48" i="20" s="1"/>
  <c r="R45" i="17"/>
  <c r="G47" i="20" s="1"/>
  <c r="R44" i="17"/>
  <c r="G46" i="20" s="1"/>
  <c r="R43" i="17"/>
  <c r="G45" i="20" s="1"/>
  <c r="R42" i="17"/>
  <c r="G44" i="20" s="1"/>
  <c r="R41" i="17"/>
  <c r="G43" i="20" s="1"/>
  <c r="R40" i="17"/>
  <c r="G42" i="20" s="1"/>
  <c r="R39" i="17"/>
  <c r="G41" i="20" s="1"/>
  <c r="R38" i="17"/>
  <c r="G40" i="20" s="1"/>
  <c r="R37" i="17"/>
  <c r="G39" i="20" s="1"/>
  <c r="R36" i="17"/>
  <c r="G38" i="20" s="1"/>
  <c r="R35" i="17"/>
  <c r="G37" i="20" s="1"/>
  <c r="R34" i="17"/>
  <c r="G36" i="20" s="1"/>
  <c r="R33" i="17"/>
  <c r="G35" i="20" s="1"/>
  <c r="R32" i="17"/>
  <c r="G34" i="20" s="1"/>
  <c r="R31" i="17"/>
  <c r="G33" i="20" s="1"/>
  <c r="R30" i="17"/>
  <c r="G32" i="20" s="1"/>
  <c r="R29" i="17"/>
  <c r="P23" i="17"/>
  <c r="P6" i="17" s="1"/>
  <c r="O23" i="17"/>
  <c r="O6" i="17" s="1"/>
  <c r="N23" i="17"/>
  <c r="N6" i="17" s="1"/>
  <c r="M23" i="17"/>
  <c r="M6" i="17" s="1"/>
  <c r="L23" i="17"/>
  <c r="L6" i="17" s="1"/>
  <c r="K23" i="17"/>
  <c r="K6" i="17" s="1"/>
  <c r="J23" i="17"/>
  <c r="J6" i="17" s="1"/>
  <c r="I23" i="17"/>
  <c r="I6" i="17" s="1"/>
  <c r="H23" i="17"/>
  <c r="H6" i="17" s="1"/>
  <c r="G23" i="17"/>
  <c r="G6" i="17" s="1"/>
  <c r="F23" i="17"/>
  <c r="F6" i="17" s="1"/>
  <c r="E23" i="17"/>
  <c r="E6" i="17" s="1"/>
  <c r="R22" i="17"/>
  <c r="G24" i="20" s="1"/>
  <c r="R21" i="17"/>
  <c r="C1" i="17"/>
  <c r="R65" i="18"/>
  <c r="H67" i="20" s="1"/>
  <c r="P59" i="18"/>
  <c r="O59" i="18"/>
  <c r="N59" i="18"/>
  <c r="M59" i="18"/>
  <c r="L59" i="18"/>
  <c r="K59" i="18"/>
  <c r="J59" i="18"/>
  <c r="I59" i="18"/>
  <c r="H59" i="18"/>
  <c r="G59" i="18"/>
  <c r="F59" i="18"/>
  <c r="E59" i="18"/>
  <c r="R58" i="18"/>
  <c r="H60" i="20" s="1"/>
  <c r="R57" i="18"/>
  <c r="H59" i="20" s="1"/>
  <c r="R55" i="18"/>
  <c r="H57" i="20" s="1"/>
  <c r="R54" i="18"/>
  <c r="H56" i="20" s="1"/>
  <c r="R53" i="18"/>
  <c r="P49" i="18"/>
  <c r="P8" i="18" s="1"/>
  <c r="O49" i="18"/>
  <c r="O8" i="18" s="1"/>
  <c r="N49" i="18"/>
  <c r="M49" i="18"/>
  <c r="M8" i="18" s="1"/>
  <c r="L49" i="18"/>
  <c r="K49" i="18"/>
  <c r="J49" i="18"/>
  <c r="I49" i="18"/>
  <c r="I8" i="18" s="1"/>
  <c r="H49" i="18"/>
  <c r="H8" i="18" s="1"/>
  <c r="G49" i="18"/>
  <c r="F49" i="18"/>
  <c r="E49" i="18"/>
  <c r="R48" i="18"/>
  <c r="H50" i="20" s="1"/>
  <c r="R47" i="18"/>
  <c r="H49" i="20" s="1"/>
  <c r="R46" i="18"/>
  <c r="H48" i="20" s="1"/>
  <c r="R45" i="18"/>
  <c r="H47" i="20" s="1"/>
  <c r="R44" i="18"/>
  <c r="H46" i="20" s="1"/>
  <c r="R43" i="18"/>
  <c r="H45" i="20" s="1"/>
  <c r="R42" i="18"/>
  <c r="H44" i="20" s="1"/>
  <c r="R41" i="18"/>
  <c r="H43" i="20" s="1"/>
  <c r="R40" i="18"/>
  <c r="H42" i="20" s="1"/>
  <c r="R39" i="18"/>
  <c r="H41" i="20" s="1"/>
  <c r="R38" i="18"/>
  <c r="H40" i="20" s="1"/>
  <c r="R37" i="18"/>
  <c r="H39" i="20" s="1"/>
  <c r="R36" i="18"/>
  <c r="H38" i="20" s="1"/>
  <c r="R35" i="18"/>
  <c r="H37" i="20" s="1"/>
  <c r="R34" i="18"/>
  <c r="H36" i="20" s="1"/>
  <c r="R33" i="18"/>
  <c r="H35" i="20" s="1"/>
  <c r="R32" i="18"/>
  <c r="H34" i="20" s="1"/>
  <c r="R31" i="18"/>
  <c r="H33" i="20" s="1"/>
  <c r="R30" i="18"/>
  <c r="H32" i="20" s="1"/>
  <c r="R29" i="18"/>
  <c r="P23" i="18"/>
  <c r="P6" i="18" s="1"/>
  <c r="O23" i="18"/>
  <c r="O6" i="18" s="1"/>
  <c r="N23" i="18"/>
  <c r="N6" i="18" s="1"/>
  <c r="M23" i="18"/>
  <c r="M6" i="18" s="1"/>
  <c r="L23" i="18"/>
  <c r="L6" i="18" s="1"/>
  <c r="K23" i="18"/>
  <c r="K6" i="18" s="1"/>
  <c r="J23" i="18"/>
  <c r="J6" i="18" s="1"/>
  <c r="I23" i="18"/>
  <c r="I6" i="18" s="1"/>
  <c r="H23" i="18"/>
  <c r="H6" i="18" s="1"/>
  <c r="G23" i="18"/>
  <c r="G6" i="18" s="1"/>
  <c r="F23" i="18"/>
  <c r="F6" i="18" s="1"/>
  <c r="E23" i="18"/>
  <c r="E6" i="18" s="1"/>
  <c r="R22" i="18"/>
  <c r="H24" i="20" s="1"/>
  <c r="R21" i="18"/>
  <c r="H23" i="20" s="1"/>
  <c r="C1" i="18"/>
  <c r="R65" i="19"/>
  <c r="I67" i="20" s="1"/>
  <c r="P59" i="19"/>
  <c r="O59" i="19"/>
  <c r="N59" i="19"/>
  <c r="M59" i="19"/>
  <c r="L59" i="19"/>
  <c r="K59" i="19"/>
  <c r="J59" i="19"/>
  <c r="I59" i="19"/>
  <c r="H59" i="19"/>
  <c r="G59" i="19"/>
  <c r="F59" i="19"/>
  <c r="E59" i="19"/>
  <c r="R58" i="19"/>
  <c r="I60" i="20" s="1"/>
  <c r="R57" i="19"/>
  <c r="I59" i="20" s="1"/>
  <c r="R55" i="19"/>
  <c r="I57" i="20" s="1"/>
  <c r="R54" i="19"/>
  <c r="I56" i="20" s="1"/>
  <c r="R53" i="19"/>
  <c r="I55" i="20" s="1"/>
  <c r="P49" i="19"/>
  <c r="P8" i="19" s="1"/>
  <c r="O49" i="19"/>
  <c r="O8" i="19" s="1"/>
  <c r="N49" i="19"/>
  <c r="M49" i="19"/>
  <c r="M8" i="19" s="1"/>
  <c r="L49" i="19"/>
  <c r="L8" i="19" s="1"/>
  <c r="K49" i="19"/>
  <c r="K8" i="19" s="1"/>
  <c r="J49" i="19"/>
  <c r="I49" i="19"/>
  <c r="H49" i="19"/>
  <c r="H8" i="19" s="1"/>
  <c r="G49" i="19"/>
  <c r="F49" i="19"/>
  <c r="E49" i="19"/>
  <c r="E8" i="19" s="1"/>
  <c r="R48" i="19"/>
  <c r="I50" i="20" s="1"/>
  <c r="R47" i="19"/>
  <c r="I49" i="20" s="1"/>
  <c r="R46" i="19"/>
  <c r="I48" i="20" s="1"/>
  <c r="R45" i="19"/>
  <c r="I47" i="20" s="1"/>
  <c r="R44" i="19"/>
  <c r="I46" i="20" s="1"/>
  <c r="R43" i="19"/>
  <c r="I45" i="20" s="1"/>
  <c r="R42" i="19"/>
  <c r="I44" i="20" s="1"/>
  <c r="R41" i="19"/>
  <c r="I43" i="20" s="1"/>
  <c r="R40" i="19"/>
  <c r="I42" i="20" s="1"/>
  <c r="R39" i="19"/>
  <c r="I41" i="20" s="1"/>
  <c r="R38" i="19"/>
  <c r="I40" i="20" s="1"/>
  <c r="R37" i="19"/>
  <c r="I39" i="20" s="1"/>
  <c r="R36" i="19"/>
  <c r="I38" i="20" s="1"/>
  <c r="R35" i="19"/>
  <c r="I37" i="20" s="1"/>
  <c r="R34" i="19"/>
  <c r="I36" i="20" s="1"/>
  <c r="R33" i="19"/>
  <c r="I35" i="20" s="1"/>
  <c r="R32" i="19"/>
  <c r="I34" i="20" s="1"/>
  <c r="R31" i="19"/>
  <c r="I33" i="20" s="1"/>
  <c r="R30" i="19"/>
  <c r="R29" i="19"/>
  <c r="I31" i="20" s="1"/>
  <c r="P23" i="19"/>
  <c r="P6" i="19" s="1"/>
  <c r="O23" i="19"/>
  <c r="O6" i="19" s="1"/>
  <c r="N23" i="19"/>
  <c r="N6" i="19" s="1"/>
  <c r="M23" i="19"/>
  <c r="M6" i="19" s="1"/>
  <c r="L23" i="19"/>
  <c r="L6" i="19" s="1"/>
  <c r="K23" i="19"/>
  <c r="K6" i="19" s="1"/>
  <c r="J23" i="19"/>
  <c r="J6" i="19" s="1"/>
  <c r="I23" i="19"/>
  <c r="I6" i="19" s="1"/>
  <c r="H23" i="19"/>
  <c r="H6" i="19" s="1"/>
  <c r="G23" i="19"/>
  <c r="G6" i="19" s="1"/>
  <c r="F23" i="19"/>
  <c r="F6" i="19" s="1"/>
  <c r="E23" i="19"/>
  <c r="E6" i="19" s="1"/>
  <c r="R22" i="19"/>
  <c r="R21" i="19"/>
  <c r="I23" i="20" s="1"/>
  <c r="C1" i="19"/>
  <c r="R65" i="16"/>
  <c r="F67" i="20" s="1"/>
  <c r="P59" i="16"/>
  <c r="O59" i="16"/>
  <c r="N59" i="16"/>
  <c r="M59" i="16"/>
  <c r="L59" i="16"/>
  <c r="K59" i="16"/>
  <c r="J59" i="16"/>
  <c r="I59" i="16"/>
  <c r="H59" i="16"/>
  <c r="G59" i="16"/>
  <c r="F59" i="16"/>
  <c r="E59" i="16"/>
  <c r="R58" i="16"/>
  <c r="F60" i="20" s="1"/>
  <c r="R57" i="16"/>
  <c r="F59" i="20" s="1"/>
  <c r="R55" i="16"/>
  <c r="F57" i="20" s="1"/>
  <c r="R54" i="16"/>
  <c r="F56" i="20" s="1"/>
  <c r="R53" i="16"/>
  <c r="F55" i="20" s="1"/>
  <c r="P49" i="16"/>
  <c r="O49" i="16"/>
  <c r="O8" i="16" s="1"/>
  <c r="N49" i="16"/>
  <c r="M49" i="16"/>
  <c r="L49" i="16"/>
  <c r="K49" i="16"/>
  <c r="K8" i="16" s="1"/>
  <c r="J49" i="16"/>
  <c r="I49" i="16"/>
  <c r="I8" i="16" s="1"/>
  <c r="H49" i="16"/>
  <c r="G49" i="16"/>
  <c r="G8" i="16" s="1"/>
  <c r="F49" i="16"/>
  <c r="F8" i="16" s="1"/>
  <c r="E49" i="16"/>
  <c r="R48" i="16"/>
  <c r="F50" i="20" s="1"/>
  <c r="R47" i="16"/>
  <c r="F49" i="20" s="1"/>
  <c r="R46" i="16"/>
  <c r="F48" i="20" s="1"/>
  <c r="R45" i="16"/>
  <c r="F47" i="20" s="1"/>
  <c r="R44" i="16"/>
  <c r="F46" i="20" s="1"/>
  <c r="R43" i="16"/>
  <c r="F45" i="20" s="1"/>
  <c r="R42" i="16"/>
  <c r="F44" i="20" s="1"/>
  <c r="R41" i="16"/>
  <c r="F43" i="20" s="1"/>
  <c r="R40" i="16"/>
  <c r="F42" i="20" s="1"/>
  <c r="R39" i="16"/>
  <c r="F41" i="20" s="1"/>
  <c r="R38" i="16"/>
  <c r="F40" i="20" s="1"/>
  <c r="R37" i="16"/>
  <c r="F39" i="20" s="1"/>
  <c r="R36" i="16"/>
  <c r="F38" i="20" s="1"/>
  <c r="R35" i="16"/>
  <c r="F37" i="20" s="1"/>
  <c r="R34" i="16"/>
  <c r="F36" i="20" s="1"/>
  <c r="R33" i="16"/>
  <c r="F35" i="20" s="1"/>
  <c r="R32" i="16"/>
  <c r="F34" i="20" s="1"/>
  <c r="R31" i="16"/>
  <c r="F33" i="20" s="1"/>
  <c r="R30" i="16"/>
  <c r="F32" i="20" s="1"/>
  <c r="R29" i="16"/>
  <c r="F31" i="20" s="1"/>
  <c r="P23" i="16"/>
  <c r="P6" i="16" s="1"/>
  <c r="O23" i="16"/>
  <c r="O6" i="16" s="1"/>
  <c r="N23" i="16"/>
  <c r="N6" i="16" s="1"/>
  <c r="M23" i="16"/>
  <c r="M6" i="16" s="1"/>
  <c r="L23" i="16"/>
  <c r="L6" i="16" s="1"/>
  <c r="K23" i="16"/>
  <c r="K6" i="16" s="1"/>
  <c r="J23" i="16"/>
  <c r="J6" i="16" s="1"/>
  <c r="I23" i="16"/>
  <c r="I6" i="16" s="1"/>
  <c r="H23" i="16"/>
  <c r="H6" i="16" s="1"/>
  <c r="G23" i="16"/>
  <c r="G6" i="16" s="1"/>
  <c r="F23" i="16"/>
  <c r="F6" i="16" s="1"/>
  <c r="E23" i="16"/>
  <c r="E6" i="16" s="1"/>
  <c r="R22" i="16"/>
  <c r="R21" i="16"/>
  <c r="F23" i="20" s="1"/>
  <c r="C1" i="16"/>
  <c r="R41" i="11"/>
  <c r="E43" i="20" s="1"/>
  <c r="R46" i="11"/>
  <c r="E48" i="20" s="1"/>
  <c r="B48" i="20"/>
  <c r="A48" i="20"/>
  <c r="A18" i="20"/>
  <c r="A74" i="20"/>
  <c r="C72" i="20"/>
  <c r="A72" i="20"/>
  <c r="A70" i="20"/>
  <c r="A68" i="20"/>
  <c r="B67" i="20"/>
  <c r="A67" i="20"/>
  <c r="C65" i="20"/>
  <c r="A65" i="20"/>
  <c r="A66" i="20"/>
  <c r="A64" i="20"/>
  <c r="A63" i="20"/>
  <c r="A53" i="20"/>
  <c r="A54" i="20"/>
  <c r="A55" i="20"/>
  <c r="B55" i="20"/>
  <c r="A56" i="20"/>
  <c r="B56" i="20"/>
  <c r="B57" i="20"/>
  <c r="A58" i="20"/>
  <c r="A59" i="20"/>
  <c r="B59" i="20"/>
  <c r="A60" i="20"/>
  <c r="B60" i="20"/>
  <c r="A61" i="20"/>
  <c r="A16" i="20"/>
  <c r="A14" i="20"/>
  <c r="A12" i="20"/>
  <c r="A10" i="20"/>
  <c r="A8" i="20"/>
  <c r="A29" i="20"/>
  <c r="E5" i="11"/>
  <c r="F5" i="11" s="1"/>
  <c r="G5" i="11" s="1"/>
  <c r="H5" i="11" s="1"/>
  <c r="I5" i="11" s="1"/>
  <c r="J5" i="11" s="1"/>
  <c r="K5" i="11" s="1"/>
  <c r="L5" i="11" s="1"/>
  <c r="M5" i="11" s="1"/>
  <c r="N5" i="11" s="1"/>
  <c r="O5" i="11" s="1"/>
  <c r="P5" i="11" s="1"/>
  <c r="R39" i="11"/>
  <c r="E41" i="20" s="1"/>
  <c r="R40" i="11"/>
  <c r="E42" i="20" s="1"/>
  <c r="R42" i="11"/>
  <c r="E44" i="20" s="1"/>
  <c r="R43" i="11"/>
  <c r="E45" i="20" s="1"/>
  <c r="R44" i="11"/>
  <c r="E46" i="20" s="1"/>
  <c r="R22" i="11"/>
  <c r="E24" i="20" s="1"/>
  <c r="R65" i="11"/>
  <c r="E67" i="20" s="1"/>
  <c r="R57" i="11"/>
  <c r="E59" i="20" s="1"/>
  <c r="R58" i="11"/>
  <c r="E60" i="20" s="1"/>
  <c r="E59" i="11"/>
  <c r="G59" i="11"/>
  <c r="H59" i="11"/>
  <c r="I59" i="11"/>
  <c r="J59" i="11"/>
  <c r="K59" i="11"/>
  <c r="L59" i="11"/>
  <c r="M59" i="11"/>
  <c r="N59" i="11"/>
  <c r="O59" i="11"/>
  <c r="P59" i="11"/>
  <c r="F59" i="11"/>
  <c r="G49" i="11"/>
  <c r="H49" i="11"/>
  <c r="I49" i="11"/>
  <c r="J49" i="11"/>
  <c r="J8" i="11" s="1"/>
  <c r="K49" i="11"/>
  <c r="L49" i="11"/>
  <c r="L8" i="11" s="1"/>
  <c r="M49" i="11"/>
  <c r="N49" i="11"/>
  <c r="N8" i="11" s="1"/>
  <c r="O49" i="11"/>
  <c r="O8" i="11" s="1"/>
  <c r="P49" i="11"/>
  <c r="P8" i="11" s="1"/>
  <c r="F49" i="11"/>
  <c r="F8" i="11" s="1"/>
  <c r="E49" i="11"/>
  <c r="E8" i="11" s="1"/>
  <c r="R36" i="11"/>
  <c r="E38" i="20" s="1"/>
  <c r="R37" i="11"/>
  <c r="E39" i="20" s="1"/>
  <c r="R38" i="11"/>
  <c r="E40" i="20" s="1"/>
  <c r="F22" i="20"/>
  <c r="G22" i="20"/>
  <c r="H22" i="20"/>
  <c r="I22" i="20"/>
  <c r="E22" i="20"/>
  <c r="K7" i="20"/>
  <c r="K22" i="20" s="1"/>
  <c r="B32" i="20"/>
  <c r="B31" i="20"/>
  <c r="R32" i="11"/>
  <c r="E34" i="20" s="1"/>
  <c r="R29" i="11"/>
  <c r="E31" i="20" s="1"/>
  <c r="R30" i="11"/>
  <c r="E32" i="20" s="1"/>
  <c r="R31" i="11"/>
  <c r="E33" i="20" s="1"/>
  <c r="R33" i="11"/>
  <c r="E35" i="20" s="1"/>
  <c r="R34" i="11"/>
  <c r="E36" i="20" s="1"/>
  <c r="R35" i="11"/>
  <c r="E37" i="20" s="1"/>
  <c r="R53" i="11"/>
  <c r="E55" i="20" s="1"/>
  <c r="R54" i="11"/>
  <c r="E56" i="20" s="1"/>
  <c r="R55" i="11"/>
  <c r="E57" i="20" s="1"/>
  <c r="R45" i="11"/>
  <c r="E47" i="20" s="1"/>
  <c r="R47" i="11"/>
  <c r="E49" i="20" s="1"/>
  <c r="R48" i="11"/>
  <c r="E50" i="20" s="1"/>
  <c r="A51" i="20"/>
  <c r="E3" i="11"/>
  <c r="C3" i="11"/>
  <c r="C1" i="11"/>
  <c r="C1" i="20" s="1"/>
  <c r="B24" i="20"/>
  <c r="B23" i="20"/>
  <c r="B34" i="20"/>
  <c r="B35" i="20"/>
  <c r="B36" i="20"/>
  <c r="B37" i="20"/>
  <c r="B38" i="20"/>
  <c r="B39" i="20"/>
  <c r="B40" i="20"/>
  <c r="B41" i="20"/>
  <c r="B42" i="20"/>
  <c r="B43" i="20"/>
  <c r="B44" i="20"/>
  <c r="B45" i="20"/>
  <c r="B46" i="20"/>
  <c r="B47" i="20"/>
  <c r="A34" i="20"/>
  <c r="A35" i="20"/>
  <c r="A36" i="20"/>
  <c r="A37" i="20"/>
  <c r="A38" i="20"/>
  <c r="A39" i="20"/>
  <c r="A40" i="20"/>
  <c r="A41" i="20"/>
  <c r="A42" i="20"/>
  <c r="A43" i="20"/>
  <c r="A44" i="20"/>
  <c r="A45" i="20"/>
  <c r="A46" i="20"/>
  <c r="A47" i="20"/>
  <c r="B33" i="20"/>
  <c r="A33" i="20"/>
  <c r="A30" i="20"/>
  <c r="A31" i="20"/>
  <c r="A32" i="20"/>
  <c r="B50" i="20"/>
  <c r="B49" i="20"/>
  <c r="R21" i="11"/>
  <c r="E23" i="20" s="1"/>
  <c r="F10" i="16" l="1"/>
  <c r="M10" i="18"/>
  <c r="G25" i="19"/>
  <c r="G16" i="19" s="1"/>
  <c r="J4" i="48"/>
  <c r="J25" i="17"/>
  <c r="J16" i="17" s="1"/>
  <c r="P10" i="18"/>
  <c r="M25" i="17"/>
  <c r="M16" i="17" s="1"/>
  <c r="F63" i="17"/>
  <c r="F66" i="17" s="1"/>
  <c r="F68" i="17" s="1"/>
  <c r="L25" i="19"/>
  <c r="L16" i="19" s="1"/>
  <c r="I25" i="19"/>
  <c r="I16" i="19" s="1"/>
  <c r="M63" i="11"/>
  <c r="M66" i="11" s="1"/>
  <c r="M12" i="11" s="1"/>
  <c r="F63" i="16"/>
  <c r="F66" i="16" s="1"/>
  <c r="F12" i="16" s="1"/>
  <c r="R59" i="17"/>
  <c r="O63" i="18"/>
  <c r="O66" i="18" s="1"/>
  <c r="O68" i="18" s="1"/>
  <c r="R23" i="11"/>
  <c r="F10" i="11"/>
  <c r="L70" i="19"/>
  <c r="K70" i="16"/>
  <c r="R23" i="18"/>
  <c r="H10" i="18"/>
  <c r="G61" i="20"/>
  <c r="I25" i="16"/>
  <c r="I16" i="16" s="1"/>
  <c r="F70" i="16"/>
  <c r="F63" i="19"/>
  <c r="F66" i="19" s="1"/>
  <c r="F12" i="19" s="1"/>
  <c r="R59" i="18"/>
  <c r="P70" i="18"/>
  <c r="K10" i="17"/>
  <c r="R49" i="17"/>
  <c r="G51" i="20" s="1"/>
  <c r="G10" i="20" s="1"/>
  <c r="N63" i="17"/>
  <c r="N66" i="17" s="1"/>
  <c r="N12" i="17" s="1"/>
  <c r="F25" i="16"/>
  <c r="F16" i="16" s="1"/>
  <c r="K39" i="20"/>
  <c r="P63" i="18"/>
  <c r="P66" i="18" s="1"/>
  <c r="P68" i="18" s="1"/>
  <c r="N63" i="16"/>
  <c r="N66" i="16" s="1"/>
  <c r="N68" i="16" s="1"/>
  <c r="J28" i="9"/>
  <c r="E5" i="16" s="1"/>
  <c r="F5" i="16" s="1"/>
  <c r="G5" i="16" s="1"/>
  <c r="H5" i="16" s="1"/>
  <c r="I5" i="16" s="1"/>
  <c r="J5" i="16" s="1"/>
  <c r="K5" i="16" s="1"/>
  <c r="L5" i="16" s="1"/>
  <c r="M5" i="16" s="1"/>
  <c r="N5" i="16" s="1"/>
  <c r="O5" i="16" s="1"/>
  <c r="P5" i="16" s="1"/>
  <c r="G31" i="20"/>
  <c r="E10" i="11"/>
  <c r="H70" i="11"/>
  <c r="N8" i="17"/>
  <c r="N10" i="17" s="1"/>
  <c r="R59" i="16"/>
  <c r="H25" i="18"/>
  <c r="H16" i="18" s="1"/>
  <c r="I25" i="18"/>
  <c r="I16" i="18" s="1"/>
  <c r="G25" i="18"/>
  <c r="G16" i="18" s="1"/>
  <c r="R25" i="11"/>
  <c r="E27" i="20" s="1"/>
  <c r="E18" i="20" s="1"/>
  <c r="R59" i="11"/>
  <c r="H8" i="11"/>
  <c r="H10" i="11" s="1"/>
  <c r="K63" i="11"/>
  <c r="K66" i="11" s="1"/>
  <c r="K68" i="11" s="1"/>
  <c r="J63" i="11"/>
  <c r="J66" i="11" s="1"/>
  <c r="J12" i="11" s="1"/>
  <c r="E63" i="18"/>
  <c r="E66" i="18" s="1"/>
  <c r="E12" i="18" s="1"/>
  <c r="E63" i="16"/>
  <c r="E66" i="16" s="1"/>
  <c r="E68" i="16" s="1"/>
  <c r="H55" i="20"/>
  <c r="K55" i="20" s="1"/>
  <c r="L70" i="17"/>
  <c r="O70" i="18"/>
  <c r="R49" i="16"/>
  <c r="F51" i="20" s="1"/>
  <c r="F10" i="20" s="1"/>
  <c r="H63" i="16"/>
  <c r="H66" i="16" s="1"/>
  <c r="H12" i="16" s="1"/>
  <c r="P63" i="16"/>
  <c r="P66" i="16" s="1"/>
  <c r="P12" i="16" s="1"/>
  <c r="L25" i="18"/>
  <c r="L16" i="18" s="1"/>
  <c r="M25" i="16"/>
  <c r="M16" i="16" s="1"/>
  <c r="E25" i="16"/>
  <c r="E16" i="16" s="1"/>
  <c r="N25" i="16"/>
  <c r="N16" i="16" s="1"/>
  <c r="M8" i="11"/>
  <c r="M10" i="11" s="1"/>
  <c r="M70" i="11"/>
  <c r="G70" i="11"/>
  <c r="G8" i="11"/>
  <c r="G10" i="11" s="1"/>
  <c r="R23" i="16"/>
  <c r="F24" i="20"/>
  <c r="F25" i="20" s="1"/>
  <c r="F8" i="20" s="1"/>
  <c r="N8" i="16"/>
  <c r="N10" i="16" s="1"/>
  <c r="N70" i="16"/>
  <c r="I8" i="19"/>
  <c r="I10" i="19" s="1"/>
  <c r="I70" i="19"/>
  <c r="I63" i="19"/>
  <c r="I66" i="19" s="1"/>
  <c r="I12" i="19" s="1"/>
  <c r="N63" i="19"/>
  <c r="N66" i="19" s="1"/>
  <c r="N12" i="19" s="1"/>
  <c r="K8" i="18"/>
  <c r="K10" i="18" s="1"/>
  <c r="K70" i="18"/>
  <c r="R23" i="17"/>
  <c r="G23" i="20"/>
  <c r="K23" i="20" s="1"/>
  <c r="F12" i="9" s="1"/>
  <c r="O10" i="17"/>
  <c r="I63" i="17"/>
  <c r="I66" i="17" s="1"/>
  <c r="I12" i="17" s="1"/>
  <c r="O25" i="16"/>
  <c r="O16" i="16" s="1"/>
  <c r="P25" i="16"/>
  <c r="P16" i="16" s="1"/>
  <c r="H25" i="16"/>
  <c r="H16" i="16" s="1"/>
  <c r="J25" i="16"/>
  <c r="J16" i="16" s="1"/>
  <c r="G25" i="16"/>
  <c r="G16" i="16" s="1"/>
  <c r="K25" i="16"/>
  <c r="K16" i="16" s="1"/>
  <c r="P25" i="18"/>
  <c r="P16" i="18" s="1"/>
  <c r="K25" i="18"/>
  <c r="K16" i="18" s="1"/>
  <c r="E25" i="18"/>
  <c r="E16" i="18" s="1"/>
  <c r="M25" i="18"/>
  <c r="M16" i="18" s="1"/>
  <c r="F25" i="18"/>
  <c r="F16" i="18" s="1"/>
  <c r="J25" i="18"/>
  <c r="J16" i="18" s="1"/>
  <c r="N25" i="18"/>
  <c r="N16" i="18" s="1"/>
  <c r="E63" i="11"/>
  <c r="E66" i="11" s="1"/>
  <c r="E12" i="11" s="1"/>
  <c r="H63" i="18"/>
  <c r="H66" i="18" s="1"/>
  <c r="H12" i="18" s="1"/>
  <c r="K63" i="18"/>
  <c r="K66" i="18" s="1"/>
  <c r="J63" i="16"/>
  <c r="J66" i="16" s="1"/>
  <c r="J12" i="16" s="1"/>
  <c r="I63" i="16"/>
  <c r="I66" i="16" s="1"/>
  <c r="I68" i="16" s="1"/>
  <c r="O10" i="11"/>
  <c r="K46" i="20"/>
  <c r="R49" i="19"/>
  <c r="I51" i="20" s="1"/>
  <c r="I10" i="20" s="1"/>
  <c r="E70" i="19"/>
  <c r="K70" i="19"/>
  <c r="M70" i="19"/>
  <c r="H70" i="18"/>
  <c r="M70" i="17"/>
  <c r="J63" i="19"/>
  <c r="J66" i="19" s="1"/>
  <c r="J68" i="19" s="1"/>
  <c r="J63" i="17"/>
  <c r="J66" i="17" s="1"/>
  <c r="J68" i="17" s="1"/>
  <c r="K28" i="9"/>
  <c r="K8" i="11"/>
  <c r="K10" i="11" s="1"/>
  <c r="P63" i="11"/>
  <c r="P66" i="11" s="1"/>
  <c r="P12" i="11" s="1"/>
  <c r="L70" i="11"/>
  <c r="H63" i="11"/>
  <c r="H66" i="11" s="1"/>
  <c r="H12" i="11" s="1"/>
  <c r="O70" i="11"/>
  <c r="K70" i="11"/>
  <c r="E63" i="17"/>
  <c r="M63" i="17"/>
  <c r="M66" i="17" s="1"/>
  <c r="M12" i="17" s="1"/>
  <c r="M63" i="19"/>
  <c r="M66" i="19" s="1"/>
  <c r="M68" i="19" s="1"/>
  <c r="P70" i="17"/>
  <c r="H70" i="17"/>
  <c r="P70" i="19"/>
  <c r="H70" i="19"/>
  <c r="J8" i="16"/>
  <c r="J10" i="16" s="1"/>
  <c r="J70" i="16"/>
  <c r="L8" i="16"/>
  <c r="L10" i="16" s="1"/>
  <c r="L63" i="16"/>
  <c r="L66" i="16" s="1"/>
  <c r="G70" i="16"/>
  <c r="G63" i="16"/>
  <c r="G66" i="16" s="1"/>
  <c r="G12" i="16" s="1"/>
  <c r="O70" i="16"/>
  <c r="O63" i="16"/>
  <c r="O66" i="16" s="1"/>
  <c r="O68" i="16" s="1"/>
  <c r="F8" i="18"/>
  <c r="F10" i="18" s="1"/>
  <c r="F63" i="18"/>
  <c r="F66" i="18" s="1"/>
  <c r="N8" i="18"/>
  <c r="N10" i="18" s="1"/>
  <c r="N63" i="18"/>
  <c r="N66" i="18" s="1"/>
  <c r="I70" i="18"/>
  <c r="I63" i="18"/>
  <c r="I66" i="18" s="1"/>
  <c r="M70" i="18"/>
  <c r="M63" i="18"/>
  <c r="M66" i="18" s="1"/>
  <c r="E70" i="17"/>
  <c r="I70" i="17"/>
  <c r="I8" i="17"/>
  <c r="I10" i="17" s="1"/>
  <c r="N70" i="17"/>
  <c r="N25" i="17"/>
  <c r="N16" i="17" s="1"/>
  <c r="F25" i="17"/>
  <c r="F16" i="17" s="1"/>
  <c r="H25" i="19"/>
  <c r="H16" i="19" s="1"/>
  <c r="E25" i="17"/>
  <c r="E16" i="17" s="1"/>
  <c r="F8" i="19"/>
  <c r="F10" i="19" s="1"/>
  <c r="F70" i="19"/>
  <c r="J8" i="19"/>
  <c r="J10" i="19" s="1"/>
  <c r="J70" i="19"/>
  <c r="N8" i="19"/>
  <c r="N10" i="19" s="1"/>
  <c r="N70" i="19"/>
  <c r="P25" i="19"/>
  <c r="P16" i="19" s="1"/>
  <c r="O25" i="19"/>
  <c r="O16" i="19" s="1"/>
  <c r="E25" i="19"/>
  <c r="E16" i="19" s="1"/>
  <c r="M25" i="19"/>
  <c r="M16" i="19" s="1"/>
  <c r="F25" i="19"/>
  <c r="F16" i="19" s="1"/>
  <c r="J25" i="19"/>
  <c r="J16" i="19" s="1"/>
  <c r="N25" i="19"/>
  <c r="N16" i="19" s="1"/>
  <c r="O25" i="17"/>
  <c r="O16" i="17" s="1"/>
  <c r="P25" i="17"/>
  <c r="P16" i="17" s="1"/>
  <c r="G25" i="17"/>
  <c r="G16" i="17" s="1"/>
  <c r="I25" i="17"/>
  <c r="I16" i="17" s="1"/>
  <c r="H25" i="17"/>
  <c r="H16" i="17" s="1"/>
  <c r="L25" i="17"/>
  <c r="L16" i="17" s="1"/>
  <c r="F70" i="17"/>
  <c r="J70" i="17"/>
  <c r="P63" i="19"/>
  <c r="P66" i="19" s="1"/>
  <c r="P12" i="19" s="1"/>
  <c r="L63" i="19"/>
  <c r="L66" i="19" s="1"/>
  <c r="L12" i="19" s="1"/>
  <c r="H63" i="19"/>
  <c r="H66" i="19" s="1"/>
  <c r="H12" i="19" s="1"/>
  <c r="O63" i="19"/>
  <c r="O66" i="19" s="1"/>
  <c r="O12" i="19" s="1"/>
  <c r="K63" i="19"/>
  <c r="K66" i="19" s="1"/>
  <c r="E63" i="19"/>
  <c r="E66" i="19" s="1"/>
  <c r="P63" i="17"/>
  <c r="P66" i="17" s="1"/>
  <c r="L63" i="17"/>
  <c r="L66" i="17" s="1"/>
  <c r="L12" i="17" s="1"/>
  <c r="H63" i="17"/>
  <c r="H66" i="17" s="1"/>
  <c r="O63" i="17"/>
  <c r="O66" i="17" s="1"/>
  <c r="K63" i="17"/>
  <c r="K66" i="17" s="1"/>
  <c r="K12" i="17" s="1"/>
  <c r="G63" i="17"/>
  <c r="G66" i="17" s="1"/>
  <c r="R23" i="19"/>
  <c r="O70" i="19"/>
  <c r="R49" i="18"/>
  <c r="H51" i="20" s="1"/>
  <c r="H10" i="20" s="1"/>
  <c r="K48" i="20"/>
  <c r="F16" i="9" s="1"/>
  <c r="G4" i="48"/>
  <c r="U7" i="48"/>
  <c r="R16" i="11"/>
  <c r="O63" i="11"/>
  <c r="O66" i="11" s="1"/>
  <c r="G63" i="11"/>
  <c r="G66" i="11" s="1"/>
  <c r="G12" i="11" s="1"/>
  <c r="K57" i="20"/>
  <c r="J70" i="11"/>
  <c r="E70" i="11"/>
  <c r="I61" i="20"/>
  <c r="I10" i="18"/>
  <c r="P10" i="17"/>
  <c r="K67" i="20"/>
  <c r="P10" i="11"/>
  <c r="N10" i="11"/>
  <c r="J10" i="11"/>
  <c r="K45" i="20"/>
  <c r="K42" i="20"/>
  <c r="I70" i="16"/>
  <c r="F70" i="18"/>
  <c r="N70" i="18"/>
  <c r="K70" i="17"/>
  <c r="O70" i="17"/>
  <c r="L70" i="16"/>
  <c r="K44" i="20"/>
  <c r="K43" i="20"/>
  <c r="K33" i="20"/>
  <c r="E25" i="20"/>
  <c r="H25" i="20"/>
  <c r="H8" i="20" s="1"/>
  <c r="K50" i="20"/>
  <c r="K49" i="20"/>
  <c r="K47" i="20"/>
  <c r="K41" i="20"/>
  <c r="K36" i="20"/>
  <c r="K34" i="20"/>
  <c r="K40" i="20"/>
  <c r="K38" i="20"/>
  <c r="F70" i="11"/>
  <c r="F63" i="11"/>
  <c r="F66" i="11" s="1"/>
  <c r="F12" i="11" s="1"/>
  <c r="I70" i="11"/>
  <c r="I63" i="11"/>
  <c r="I66" i="11" s="1"/>
  <c r="I8" i="11"/>
  <c r="I10" i="11" s="1"/>
  <c r="P70" i="11"/>
  <c r="N70" i="11"/>
  <c r="N63" i="11"/>
  <c r="N66" i="11" s="1"/>
  <c r="N12" i="11" s="1"/>
  <c r="L63" i="11"/>
  <c r="L66" i="11" s="1"/>
  <c r="L12" i="11" s="1"/>
  <c r="H8" i="16"/>
  <c r="H10" i="16" s="1"/>
  <c r="H70" i="16"/>
  <c r="M70" i="16"/>
  <c r="M8" i="16"/>
  <c r="M10" i="16" s="1"/>
  <c r="M63" i="16"/>
  <c r="M66" i="16" s="1"/>
  <c r="M12" i="16" s="1"/>
  <c r="G70" i="19"/>
  <c r="G8" i="19"/>
  <c r="G10" i="19" s="1"/>
  <c r="R6" i="18"/>
  <c r="F39" i="9" s="1"/>
  <c r="O10" i="18"/>
  <c r="E70" i="18"/>
  <c r="G8" i="18"/>
  <c r="G10" i="18" s="1"/>
  <c r="G70" i="18"/>
  <c r="G63" i="18"/>
  <c r="J70" i="18"/>
  <c r="J8" i="18"/>
  <c r="J10" i="18" s="1"/>
  <c r="J63" i="18"/>
  <c r="J66" i="18" s="1"/>
  <c r="L70" i="18"/>
  <c r="L8" i="18"/>
  <c r="L10" i="18" s="1"/>
  <c r="V5" i="48"/>
  <c r="U5" i="48"/>
  <c r="R6" i="11"/>
  <c r="F24" i="9" s="1"/>
  <c r="H31" i="20"/>
  <c r="I24" i="20"/>
  <c r="I25" i="20" s="1"/>
  <c r="I8" i="20" s="1"/>
  <c r="K56" i="20"/>
  <c r="K37" i="20"/>
  <c r="K35" i="20"/>
  <c r="I32" i="20"/>
  <c r="K32" i="20" s="1"/>
  <c r="L10" i="11"/>
  <c r="L63" i="18"/>
  <c r="L66" i="18" s="1"/>
  <c r="L12" i="18" s="1"/>
  <c r="G63" i="19"/>
  <c r="G66" i="19" s="1"/>
  <c r="G12" i="19" s="1"/>
  <c r="K63" i="16"/>
  <c r="K66" i="16" s="1"/>
  <c r="K12" i="16" s="1"/>
  <c r="E8" i="18"/>
  <c r="E10" i="18" s="1"/>
  <c r="R59" i="19"/>
  <c r="M10" i="19"/>
  <c r="V11" i="48"/>
  <c r="U11" i="48"/>
  <c r="O10" i="19"/>
  <c r="G10" i="16"/>
  <c r="I10" i="16"/>
  <c r="K10" i="16"/>
  <c r="O10" i="16"/>
  <c r="E70" i="16"/>
  <c r="E8" i="16"/>
  <c r="E10" i="16" s="1"/>
  <c r="P8" i="16"/>
  <c r="P10" i="16" s="1"/>
  <c r="P70" i="16"/>
  <c r="F61" i="20"/>
  <c r="L10" i="19"/>
  <c r="M10" i="17"/>
  <c r="G8" i="17"/>
  <c r="G70" i="17"/>
  <c r="V9" i="48"/>
  <c r="U9" i="48"/>
  <c r="K10" i="19"/>
  <c r="P10" i="19"/>
  <c r="F10" i="17"/>
  <c r="H10" i="17"/>
  <c r="J10" i="17"/>
  <c r="L10" i="17"/>
  <c r="E61" i="20"/>
  <c r="R6" i="16"/>
  <c r="F29" i="9" s="1"/>
  <c r="E10" i="17"/>
  <c r="R6" i="17"/>
  <c r="F34" i="9" s="1"/>
  <c r="U8" i="48"/>
  <c r="V8" i="48"/>
  <c r="R49" i="11"/>
  <c r="E51" i="20" s="1"/>
  <c r="K60" i="20"/>
  <c r="K59" i="20"/>
  <c r="E10" i="19"/>
  <c r="R6" i="19"/>
  <c r="F44" i="9" s="1"/>
  <c r="H10" i="19"/>
  <c r="U6" i="48"/>
  <c r="V6" i="48"/>
  <c r="U10" i="48"/>
  <c r="V10" i="48"/>
  <c r="U12" i="48"/>
  <c r="V13" i="48"/>
  <c r="U14" i="48"/>
  <c r="V15" i="48"/>
  <c r="U16" i="48"/>
  <c r="V17" i="48"/>
  <c r="U18" i="48"/>
  <c r="V19" i="48"/>
  <c r="U20" i="48"/>
  <c r="V21" i="48"/>
  <c r="U22" i="48"/>
  <c r="V23" i="48"/>
  <c r="U24" i="48"/>
  <c r="V25" i="48"/>
  <c r="U26" i="48"/>
  <c r="V27" i="48"/>
  <c r="U28" i="48"/>
  <c r="V29" i="48"/>
  <c r="U30" i="48"/>
  <c r="V31" i="48"/>
  <c r="U32" i="48"/>
  <c r="V33" i="48"/>
  <c r="U34" i="48"/>
  <c r="V35" i="48"/>
  <c r="U36" i="48"/>
  <c r="V37" i="48"/>
  <c r="U38" i="48"/>
  <c r="V39" i="48"/>
  <c r="U40" i="48"/>
  <c r="V41" i="48"/>
  <c r="U42" i="48"/>
  <c r="V43" i="48"/>
  <c r="U44" i="48"/>
  <c r="V45" i="48"/>
  <c r="U46" i="48"/>
  <c r="V47" i="48"/>
  <c r="U48" i="48"/>
  <c r="V49" i="48"/>
  <c r="U50" i="48"/>
  <c r="V51" i="48"/>
  <c r="U52" i="48"/>
  <c r="V53" i="48"/>
  <c r="U54" i="48"/>
  <c r="F14" i="16" l="1"/>
  <c r="M68" i="16"/>
  <c r="P12" i="18"/>
  <c r="P14" i="18" s="1"/>
  <c r="J12" i="19"/>
  <c r="J14" i="19" s="1"/>
  <c r="M72" i="16"/>
  <c r="P72" i="18"/>
  <c r="E12" i="16"/>
  <c r="E14" i="16" s="1"/>
  <c r="M14" i="11"/>
  <c r="M68" i="17"/>
  <c r="M72" i="17" s="1"/>
  <c r="M14" i="17"/>
  <c r="G25" i="20"/>
  <c r="G8" i="20" s="1"/>
  <c r="G12" i="20" s="1"/>
  <c r="K68" i="17"/>
  <c r="K72" i="17" s="1"/>
  <c r="P68" i="16"/>
  <c r="P72" i="16" s="1"/>
  <c r="P14" i="19"/>
  <c r="H68" i="11"/>
  <c r="H72" i="11" s="1"/>
  <c r="P68" i="11"/>
  <c r="P72" i="11" s="1"/>
  <c r="M68" i="11"/>
  <c r="M72" i="11" s="1"/>
  <c r="F12" i="17"/>
  <c r="F14" i="17" s="1"/>
  <c r="F14" i="11"/>
  <c r="F72" i="17"/>
  <c r="F68" i="16"/>
  <c r="F72" i="16" s="1"/>
  <c r="O72" i="18"/>
  <c r="H14" i="11"/>
  <c r="N68" i="17"/>
  <c r="N72" i="17" s="1"/>
  <c r="K31" i="20"/>
  <c r="J68" i="11"/>
  <c r="J72" i="11" s="1"/>
  <c r="F14" i="19"/>
  <c r="I14" i="17"/>
  <c r="H14" i="18"/>
  <c r="F68" i="19"/>
  <c r="F72" i="19" s="1"/>
  <c r="O12" i="18"/>
  <c r="O14" i="18" s="1"/>
  <c r="L14" i="11"/>
  <c r="E68" i="11"/>
  <c r="E72" i="11" s="1"/>
  <c r="I72" i="16"/>
  <c r="J14" i="11"/>
  <c r="K14" i="17"/>
  <c r="I12" i="16"/>
  <c r="I14" i="16" s="1"/>
  <c r="J72" i="19"/>
  <c r="R16" i="16"/>
  <c r="N72" i="16"/>
  <c r="F12" i="20"/>
  <c r="N12" i="16"/>
  <c r="N14" i="16" s="1"/>
  <c r="N14" i="17"/>
  <c r="E14" i="11"/>
  <c r="K72" i="11"/>
  <c r="R16" i="18"/>
  <c r="R8" i="19"/>
  <c r="F45" i="9" s="1"/>
  <c r="F46" i="9" s="1"/>
  <c r="K46" i="9" s="1"/>
  <c r="K12" i="11"/>
  <c r="K14" i="11" s="1"/>
  <c r="R70" i="17"/>
  <c r="E14" i="18"/>
  <c r="O68" i="19"/>
  <c r="O72" i="19" s="1"/>
  <c r="R70" i="19"/>
  <c r="C3" i="16"/>
  <c r="P14" i="11"/>
  <c r="J14" i="16"/>
  <c r="R16" i="17"/>
  <c r="H14" i="19"/>
  <c r="G68" i="11"/>
  <c r="G72" i="11" s="1"/>
  <c r="O12" i="16"/>
  <c r="O14" i="16" s="1"/>
  <c r="H68" i="16"/>
  <c r="H72" i="16" s="1"/>
  <c r="I12" i="20"/>
  <c r="H12" i="20"/>
  <c r="H61" i="20"/>
  <c r="K61" i="20" s="1"/>
  <c r="R25" i="19"/>
  <c r="I27" i="20" s="1"/>
  <c r="I18" i="20" s="1"/>
  <c r="I14" i="19"/>
  <c r="R16" i="19"/>
  <c r="H14" i="16"/>
  <c r="R25" i="16"/>
  <c r="F27" i="20" s="1"/>
  <c r="F18" i="20" s="1"/>
  <c r="L14" i="19"/>
  <c r="L68" i="17"/>
  <c r="L72" i="17" s="1"/>
  <c r="E68" i="18"/>
  <c r="E72" i="18" s="1"/>
  <c r="H68" i="18"/>
  <c r="H72" i="18" s="1"/>
  <c r="I68" i="19"/>
  <c r="I72" i="19" s="1"/>
  <c r="M72" i="19"/>
  <c r="J12" i="17"/>
  <c r="J14" i="17" s="1"/>
  <c r="N68" i="19"/>
  <c r="N72" i="19" s="1"/>
  <c r="O14" i="19"/>
  <c r="J68" i="16"/>
  <c r="J72" i="16" s="1"/>
  <c r="G14" i="11"/>
  <c r="L14" i="17"/>
  <c r="R25" i="18"/>
  <c r="H27" i="20" s="1"/>
  <c r="H18" i="20" s="1"/>
  <c r="R25" i="17"/>
  <c r="G27" i="20" s="1"/>
  <c r="G18" i="20" s="1"/>
  <c r="R8" i="17"/>
  <c r="F35" i="9" s="1"/>
  <c r="F36" i="9" s="1"/>
  <c r="K36" i="9" s="1"/>
  <c r="P14" i="16"/>
  <c r="G14" i="16"/>
  <c r="N14" i="11"/>
  <c r="N14" i="19"/>
  <c r="O72" i="16"/>
  <c r="K68" i="18"/>
  <c r="K72" i="18" s="1"/>
  <c r="K12" i="18"/>
  <c r="K14" i="18" s="1"/>
  <c r="I68" i="17"/>
  <c r="I72" i="17" s="1"/>
  <c r="G12" i="17"/>
  <c r="G68" i="17"/>
  <c r="G72" i="17" s="1"/>
  <c r="O68" i="17"/>
  <c r="O72" i="17" s="1"/>
  <c r="O12" i="17"/>
  <c r="O14" i="17" s="1"/>
  <c r="G68" i="16"/>
  <c r="G72" i="16" s="1"/>
  <c r="M12" i="19"/>
  <c r="M14" i="19" s="1"/>
  <c r="H68" i="19"/>
  <c r="H72" i="19" s="1"/>
  <c r="H68" i="17"/>
  <c r="H72" i="17" s="1"/>
  <c r="H12" i="17"/>
  <c r="H14" i="17" s="1"/>
  <c r="P12" i="17"/>
  <c r="P14" i="17" s="1"/>
  <c r="P68" i="17"/>
  <c r="P72" i="17" s="1"/>
  <c r="K68" i="19"/>
  <c r="K72" i="19" s="1"/>
  <c r="K12" i="19"/>
  <c r="K14" i="19" s="1"/>
  <c r="M68" i="18"/>
  <c r="M72" i="18" s="1"/>
  <c r="M12" i="18"/>
  <c r="M14" i="18" s="1"/>
  <c r="I12" i="18"/>
  <c r="I14" i="18" s="1"/>
  <c r="I68" i="18"/>
  <c r="I72" i="18" s="1"/>
  <c r="N68" i="18"/>
  <c r="N72" i="18" s="1"/>
  <c r="N12" i="18"/>
  <c r="N14" i="18" s="1"/>
  <c r="F12" i="18"/>
  <c r="F14" i="18" s="1"/>
  <c r="F68" i="18"/>
  <c r="F72" i="18" s="1"/>
  <c r="L12" i="16"/>
  <c r="L14" i="16" s="1"/>
  <c r="L68" i="16"/>
  <c r="L72" i="16" s="1"/>
  <c r="E66" i="17"/>
  <c r="R63" i="17"/>
  <c r="L68" i="19"/>
  <c r="L72" i="19" s="1"/>
  <c r="P68" i="19"/>
  <c r="P72" i="19" s="1"/>
  <c r="E3" i="16"/>
  <c r="K33" i="9"/>
  <c r="J33" i="9"/>
  <c r="J72" i="17"/>
  <c r="O12" i="11"/>
  <c r="O14" i="11" s="1"/>
  <c r="O68" i="11"/>
  <c r="O72" i="11" s="1"/>
  <c r="R8" i="18"/>
  <c r="F40" i="9" s="1"/>
  <c r="F41" i="9" s="1"/>
  <c r="K41" i="9" s="1"/>
  <c r="G68" i="19"/>
  <c r="G72" i="19" s="1"/>
  <c r="M14" i="16"/>
  <c r="R63" i="19"/>
  <c r="R66" i="19" s="1"/>
  <c r="R70" i="11"/>
  <c r="K24" i="20"/>
  <c r="R10" i="11"/>
  <c r="L14" i="18"/>
  <c r="J12" i="18"/>
  <c r="J14" i="18" s="1"/>
  <c r="J68" i="18"/>
  <c r="J72" i="18" s="1"/>
  <c r="G66" i="18"/>
  <c r="R63" i="18"/>
  <c r="R70" i="18"/>
  <c r="R63" i="11"/>
  <c r="R8" i="16"/>
  <c r="F30" i="9" s="1"/>
  <c r="F31" i="9" s="1"/>
  <c r="K31" i="9" s="1"/>
  <c r="G10" i="17"/>
  <c r="R10" i="17" s="1"/>
  <c r="R70" i="16"/>
  <c r="K14" i="16"/>
  <c r="K68" i="16"/>
  <c r="K72" i="16" s="1"/>
  <c r="R8" i="11"/>
  <c r="F25" i="9" s="1"/>
  <c r="F26" i="9" s="1"/>
  <c r="K26" i="9" s="1"/>
  <c r="L68" i="18"/>
  <c r="L72" i="18" s="1"/>
  <c r="G14" i="19"/>
  <c r="E12" i="19"/>
  <c r="E14" i="19" s="1"/>
  <c r="E68" i="19"/>
  <c r="L68" i="11"/>
  <c r="L72" i="11" s="1"/>
  <c r="N68" i="11"/>
  <c r="N72" i="11" s="1"/>
  <c r="I12" i="11"/>
  <c r="I14" i="11" s="1"/>
  <c r="I68" i="11"/>
  <c r="I72" i="11" s="1"/>
  <c r="F68" i="11"/>
  <c r="F72" i="11" s="1"/>
  <c r="E8" i="20"/>
  <c r="R63" i="16"/>
  <c r="R10" i="19"/>
  <c r="E72" i="16"/>
  <c r="E10" i="20"/>
  <c r="K51" i="20"/>
  <c r="R10" i="16"/>
  <c r="R10" i="18"/>
  <c r="K12" i="9" l="1"/>
  <c r="M3" i="18" s="1"/>
  <c r="I65" i="20"/>
  <c r="I68" i="20" s="1"/>
  <c r="I70" i="20" s="1"/>
  <c r="I72" i="20" s="1"/>
  <c r="I74" i="20" s="1"/>
  <c r="K14" i="9"/>
  <c r="N18" i="9" s="1"/>
  <c r="K8" i="20"/>
  <c r="K25" i="20"/>
  <c r="K18" i="20"/>
  <c r="R12" i="16"/>
  <c r="R68" i="11"/>
  <c r="R72" i="11" s="1"/>
  <c r="R14" i="11"/>
  <c r="R12" i="19"/>
  <c r="G14" i="17"/>
  <c r="K27" i="20"/>
  <c r="C3" i="17"/>
  <c r="E5" i="17"/>
  <c r="F5" i="17" s="1"/>
  <c r="G5" i="17" s="1"/>
  <c r="H5" i="17" s="1"/>
  <c r="I5" i="17" s="1"/>
  <c r="J5" i="17" s="1"/>
  <c r="K5" i="17" s="1"/>
  <c r="L5" i="17" s="1"/>
  <c r="M5" i="17" s="1"/>
  <c r="N5" i="17" s="1"/>
  <c r="O5" i="17" s="1"/>
  <c r="P5" i="17" s="1"/>
  <c r="E12" i="17"/>
  <c r="E68" i="17"/>
  <c r="R14" i="16"/>
  <c r="R14" i="19"/>
  <c r="J38" i="9"/>
  <c r="E3" i="17"/>
  <c r="K38" i="9"/>
  <c r="G65" i="20"/>
  <c r="G68" i="20" s="1"/>
  <c r="R66" i="17"/>
  <c r="M3" i="11"/>
  <c r="C5" i="20" s="1"/>
  <c r="F65" i="20"/>
  <c r="F68" i="20" s="1"/>
  <c r="R66" i="16"/>
  <c r="R66" i="11"/>
  <c r="E65" i="20"/>
  <c r="H65" i="20"/>
  <c r="H68" i="20" s="1"/>
  <c r="R66" i="18"/>
  <c r="R12" i="11"/>
  <c r="R68" i="16"/>
  <c r="R72" i="16" s="1"/>
  <c r="E72" i="19"/>
  <c r="R68" i="19"/>
  <c r="R72" i="19" s="1"/>
  <c r="G12" i="18"/>
  <c r="G68" i="18"/>
  <c r="K10" i="20"/>
  <c r="E12" i="20"/>
  <c r="I14" i="20" l="1"/>
  <c r="I16" i="20" s="1"/>
  <c r="N12" i="9"/>
  <c r="M3" i="16"/>
  <c r="M3" i="17"/>
  <c r="M3" i="19"/>
  <c r="G14" i="20"/>
  <c r="G16" i="20" s="1"/>
  <c r="G70" i="20"/>
  <c r="E72" i="17"/>
  <c r="R68" i="17"/>
  <c r="R72" i="17" s="1"/>
  <c r="K43" i="9"/>
  <c r="E3" i="19" s="1"/>
  <c r="J43" i="9"/>
  <c r="E3" i="18"/>
  <c r="C3" i="18"/>
  <c r="E5" i="18"/>
  <c r="F5" i="18" s="1"/>
  <c r="G5" i="18" s="1"/>
  <c r="H5" i="18" s="1"/>
  <c r="I5" i="18" s="1"/>
  <c r="J5" i="18" s="1"/>
  <c r="K5" i="18" s="1"/>
  <c r="L5" i="18" s="1"/>
  <c r="M5" i="18" s="1"/>
  <c r="N5" i="18" s="1"/>
  <c r="O5" i="18" s="1"/>
  <c r="P5" i="18" s="1"/>
  <c r="R12" i="17"/>
  <c r="E14" i="17"/>
  <c r="R14" i="17" s="1"/>
  <c r="G72" i="18"/>
  <c r="R68" i="18"/>
  <c r="R72" i="18" s="1"/>
  <c r="H14" i="20"/>
  <c r="H16" i="20" s="1"/>
  <c r="H70" i="20"/>
  <c r="H72" i="20" s="1"/>
  <c r="H74" i="20" s="1"/>
  <c r="F70" i="20"/>
  <c r="F72" i="20" s="1"/>
  <c r="F74" i="20" s="1"/>
  <c r="F14" i="20"/>
  <c r="F16" i="20" s="1"/>
  <c r="R12" i="18"/>
  <c r="G14" i="18"/>
  <c r="R14" i="18" s="1"/>
  <c r="E68" i="20"/>
  <c r="K65" i="20"/>
  <c r="K68" i="20" s="1"/>
  <c r="K12" i="20"/>
  <c r="K16" i="9" l="1"/>
  <c r="N21" i="9" s="1"/>
  <c r="E5" i="19"/>
  <c r="F5" i="19" s="1"/>
  <c r="G5" i="19" s="1"/>
  <c r="H5" i="19" s="1"/>
  <c r="I5" i="19" s="1"/>
  <c r="J5" i="19" s="1"/>
  <c r="K5" i="19" s="1"/>
  <c r="L5" i="19" s="1"/>
  <c r="M5" i="19" s="1"/>
  <c r="N5" i="19" s="1"/>
  <c r="O5" i="19" s="1"/>
  <c r="P5" i="19" s="1"/>
  <c r="C3" i="19"/>
  <c r="G72" i="20"/>
  <c r="G74" i="20" s="1"/>
  <c r="E14" i="20"/>
  <c r="E70" i="20"/>
  <c r="K14" i="20" l="1"/>
  <c r="E16" i="20"/>
  <c r="K16" i="20" s="1"/>
  <c r="E72" i="20"/>
  <c r="K72" i="20" s="1"/>
  <c r="K70" i="20"/>
  <c r="F14" i="9" s="1"/>
  <c r="F18" i="9" s="1"/>
  <c r="K18" i="9" s="1"/>
  <c r="E74" i="20" l="1"/>
  <c r="K74" i="20" s="1"/>
  <c r="N14" i="9"/>
  <c r="N24" i="9" l="1"/>
  <c r="N16" i="9"/>
  <c r="N23" i="9" s="1"/>
</calcChain>
</file>

<file path=xl/sharedStrings.xml><?xml version="1.0" encoding="utf-8"?>
<sst xmlns="http://schemas.openxmlformats.org/spreadsheetml/2006/main" count="560" uniqueCount="259">
  <si>
    <t>Other Requirements</t>
  </si>
  <si>
    <t>Liverpool Hope University</t>
  </si>
  <si>
    <t>Project Code</t>
  </si>
  <si>
    <t>Cost Centre</t>
  </si>
  <si>
    <t>Balance</t>
  </si>
  <si>
    <t>Stationery</t>
  </si>
  <si>
    <t>Postage &amp; Envelopes</t>
  </si>
  <si>
    <t>Consumable Materials</t>
  </si>
  <si>
    <t>Photocopying</t>
  </si>
  <si>
    <t>Reprographics</t>
  </si>
  <si>
    <t>Telephones</t>
  </si>
  <si>
    <t>Contracted Services</t>
  </si>
  <si>
    <t>Courses and Conferences</t>
  </si>
  <si>
    <t>Hospitality</t>
  </si>
  <si>
    <t>Subscriptions</t>
  </si>
  <si>
    <t>Travel and Subsistence</t>
  </si>
  <si>
    <t>Taxis</t>
  </si>
  <si>
    <t>Equipment</t>
  </si>
  <si>
    <t>IT Equipment Purchases only</t>
  </si>
  <si>
    <t>VAT</t>
  </si>
  <si>
    <t>Staff</t>
  </si>
  <si>
    <t>Project Manager</t>
  </si>
  <si>
    <t>Project Finance Office</t>
  </si>
  <si>
    <t>Staff Costs</t>
  </si>
  <si>
    <t>Funding Receivable</t>
  </si>
  <si>
    <t>Funding Conditions</t>
  </si>
  <si>
    <t>Financial and Non Financial Report Requirements</t>
  </si>
  <si>
    <t>Year 1</t>
  </si>
  <si>
    <t>Year 2</t>
  </si>
  <si>
    <t>Year 3</t>
  </si>
  <si>
    <t>Year 4</t>
  </si>
  <si>
    <t>Year 5</t>
  </si>
  <si>
    <t>YEAR 1</t>
  </si>
  <si>
    <t>YEAR 2</t>
  </si>
  <si>
    <t>YEAR 3</t>
  </si>
  <si>
    <t>YEAR 4</t>
  </si>
  <si>
    <t>YEAR 5</t>
  </si>
  <si>
    <t>Brought forward balance:</t>
  </si>
  <si>
    <t>Other Income</t>
  </si>
  <si>
    <t>Funding Income</t>
  </si>
  <si>
    <t>Hope</t>
  </si>
  <si>
    <r>
      <t>TOTAL FUNDING</t>
    </r>
    <r>
      <rPr>
        <sz val="10"/>
        <rFont val="Arial"/>
        <family val="2"/>
      </rPr>
      <t xml:space="preserve"> available</t>
    </r>
  </si>
  <si>
    <t>Partners</t>
  </si>
  <si>
    <r>
      <t xml:space="preserve">TOTAL PROJECT COSTS </t>
    </r>
    <r>
      <rPr>
        <sz val="10"/>
        <rFont val="Arial"/>
        <family val="2"/>
      </rPr>
      <t>(including match and / or notional costs)</t>
    </r>
  </si>
  <si>
    <t xml:space="preserve">Balance left in Year  </t>
  </si>
  <si>
    <t>PROJECT BALANCE</t>
  </si>
  <si>
    <t>FROM</t>
  </si>
  <si>
    <t>TO</t>
  </si>
  <si>
    <t>to</t>
  </si>
  <si>
    <t>OTHER INCOME</t>
  </si>
  <si>
    <t>LEDGER BALANCE</t>
  </si>
  <si>
    <t>Other - please state</t>
  </si>
  <si>
    <t>Consolidation</t>
  </si>
  <si>
    <t>Research</t>
  </si>
  <si>
    <t>Education</t>
  </si>
  <si>
    <t>Other</t>
  </si>
  <si>
    <t>PART A</t>
  </si>
  <si>
    <t>PART B</t>
  </si>
  <si>
    <t>PART C</t>
  </si>
  <si>
    <t>Some of the boxes have a drop down list to select from</t>
  </si>
  <si>
    <t xml:space="preserve">Are there any reporting requirements? To the Funding Body, the Dean,  the Vice Chancellor etc.  what / when / who / how / where ? </t>
  </si>
  <si>
    <t>Spine Point or Grade / Level</t>
  </si>
  <si>
    <t>This sheet summarises the costs in years. No data entry is required.</t>
  </si>
  <si>
    <t>[1]</t>
  </si>
  <si>
    <t>[2]</t>
  </si>
  <si>
    <t>[3]</t>
  </si>
  <si>
    <t>[4]</t>
  </si>
  <si>
    <t>[5]</t>
  </si>
  <si>
    <t>[2a]</t>
  </si>
  <si>
    <t>[2b]</t>
  </si>
  <si>
    <t>[2c]</t>
  </si>
  <si>
    <t>STAFF</t>
  </si>
  <si>
    <t>&gt;</t>
  </si>
  <si>
    <t>This information is required for financial management purposes and will be used to monitor your budget. Variation is expected and acceptable but every effort must be made to be as accurate / realistic as possible.</t>
  </si>
  <si>
    <t>ADHE</t>
  </si>
  <si>
    <t>ADHR</t>
  </si>
  <si>
    <t>ADEE</t>
  </si>
  <si>
    <t>ADER</t>
  </si>
  <si>
    <t>ADSE</t>
  </si>
  <si>
    <t>ADSR</t>
  </si>
  <si>
    <t>Project Administrator</t>
  </si>
  <si>
    <t>Project Type</t>
  </si>
  <si>
    <t>OIER</t>
  </si>
  <si>
    <t xml:space="preserve">Further detail for 'Other'   </t>
  </si>
  <si>
    <t>ADCP</t>
  </si>
  <si>
    <t>1.1 Dance, Drama &amp; Performance Studies</t>
  </si>
  <si>
    <t>1.2 English</t>
  </si>
  <si>
    <t>1.4 Music</t>
  </si>
  <si>
    <t>1.6 Theology &amp; Religious Studies</t>
  </si>
  <si>
    <t>1.7 Visual Arts</t>
  </si>
  <si>
    <t>3.4 Geography</t>
  </si>
  <si>
    <t>3.6 Psychology</t>
  </si>
  <si>
    <t>4.0 Business Gateway</t>
  </si>
  <si>
    <t>5.0 Development Office</t>
  </si>
  <si>
    <t>6.0 HEIF Projects</t>
  </si>
  <si>
    <t>Funding Receivable and Funding Conditions</t>
  </si>
  <si>
    <t>Financial and Non Financial Reporting Requirments</t>
  </si>
  <si>
    <t>OIHF</t>
  </si>
  <si>
    <t>Transfer to partners</t>
  </si>
  <si>
    <t>DIRECTLY INCURRED COSTS</t>
  </si>
  <si>
    <t>DIRECTLY ALLOCATED COSTS</t>
  </si>
  <si>
    <t>INDIRECT COSTS</t>
  </si>
  <si>
    <t>INCOME</t>
  </si>
  <si>
    <t>STAFF &amp; ESTATES</t>
  </si>
  <si>
    <t>EXCEPTIONAL ITEMS</t>
  </si>
  <si>
    <t>from IAF</t>
  </si>
  <si>
    <t>TOTAL FEC COST</t>
  </si>
  <si>
    <t>Non-Research Projects</t>
  </si>
  <si>
    <t>Research Projects</t>
  </si>
  <si>
    <t>All Projects</t>
  </si>
  <si>
    <t>Total Directly Incurred Costs</t>
  </si>
  <si>
    <t>Total Directly Allocated Costs</t>
  </si>
  <si>
    <t>Total Indirect Costs</t>
  </si>
  <si>
    <t>MARGIN APPLIED</t>
  </si>
  <si>
    <t xml:space="preserve">Project Type  </t>
  </si>
  <si>
    <t xml:space="preserve">TOTAL PRICE </t>
  </si>
  <si>
    <t>TOTALS</t>
  </si>
  <si>
    <t>FTE</t>
  </si>
  <si>
    <t>Total Income Available</t>
  </si>
  <si>
    <t xml:space="preserve">INCOME </t>
  </si>
  <si>
    <t xml:space="preserve">DIRECTLY INCURRED COSTS </t>
  </si>
  <si>
    <t xml:space="preserve">NOMINAL LEDGER BALANCE </t>
  </si>
  <si>
    <t xml:space="preserve">PROJECT BALANCE </t>
  </si>
  <si>
    <t xml:space="preserve">DIRECTLY ALLOCATED &amp; INDIRECT  COSTS </t>
  </si>
  <si>
    <t>AGREED LHU MATCH</t>
  </si>
  <si>
    <t>AGREED LHU MATCH / CONTRIBUTION</t>
  </si>
  <si>
    <t>Total Income</t>
  </si>
  <si>
    <t>Agreed LHU Match</t>
  </si>
  <si>
    <t>Directly Allocated Costs</t>
  </si>
  <si>
    <t>Indirect Costs</t>
  </si>
  <si>
    <t>Department</t>
  </si>
  <si>
    <t>FY</t>
  </si>
  <si>
    <t>Capital</t>
  </si>
  <si>
    <t>Consultancy</t>
  </si>
  <si>
    <t>Development</t>
  </si>
  <si>
    <t>Enterprise</t>
  </si>
  <si>
    <t>Estates</t>
  </si>
  <si>
    <t>Internal</t>
  </si>
  <si>
    <t>Revenue</t>
  </si>
  <si>
    <t>9.1 Erasmus</t>
  </si>
  <si>
    <t>Use this section to identify costs that will be incurred directly in relation to this project i.e. additional cost to the University. These costs will show in the project reports.</t>
  </si>
  <si>
    <t>TRANSFERS TO PARTNERS</t>
  </si>
  <si>
    <t>Conference</t>
  </si>
  <si>
    <t>income</t>
  </si>
  <si>
    <t>total costs</t>
  </si>
  <si>
    <t>project bal</t>
  </si>
  <si>
    <t>DA costs</t>
  </si>
  <si>
    <t>indirect</t>
  </si>
  <si>
    <t>Nl Balance</t>
  </si>
  <si>
    <t>DI costs</t>
  </si>
  <si>
    <t>ADCE</t>
  </si>
  <si>
    <t>Project file reference</t>
  </si>
  <si>
    <t>The blue boxes will self populate when the budget sheets are completed</t>
  </si>
  <si>
    <t>Planned Expenditure</t>
  </si>
  <si>
    <t>Expected Income (funding &amp; other)</t>
  </si>
  <si>
    <r>
      <t xml:space="preserve">Select the appropriate Financial Year from the drop down list in the </t>
    </r>
    <r>
      <rPr>
        <b/>
        <sz val="11"/>
        <rFont val="Calibri"/>
        <family val="2"/>
        <scheme val="minor"/>
      </rPr>
      <t>PINK</t>
    </r>
    <r>
      <rPr>
        <sz val="11"/>
        <rFont val="Calibri"/>
        <family val="2"/>
        <scheme val="minor"/>
      </rPr>
      <t xml:space="preserve"> box (the year in which the project starts,</t>
    </r>
  </si>
  <si>
    <r>
      <t xml:space="preserve">Complete </t>
    </r>
    <r>
      <rPr>
        <b/>
        <sz val="11"/>
        <rFont val="Calibri"/>
        <family val="2"/>
        <scheme val="minor"/>
      </rPr>
      <t>ALL</t>
    </r>
    <r>
      <rPr>
        <sz val="11"/>
        <rFont val="Calibri"/>
        <family val="2"/>
        <scheme val="minor"/>
      </rPr>
      <t xml:space="preserve"> of the </t>
    </r>
    <r>
      <rPr>
        <b/>
        <sz val="11"/>
        <rFont val="Calibri"/>
        <family val="2"/>
        <scheme val="minor"/>
      </rPr>
      <t>pale yellow</t>
    </r>
    <r>
      <rPr>
        <sz val="11"/>
        <rFont val="Calibri"/>
        <family val="2"/>
        <scheme val="minor"/>
      </rPr>
      <t xml:space="preserve"> boxes in this section</t>
    </r>
  </si>
  <si>
    <r>
      <t>NB</t>
    </r>
    <r>
      <rPr>
        <i/>
        <sz val="11"/>
        <rFont val="Calibri"/>
        <family val="2"/>
        <scheme val="minor"/>
      </rPr>
      <t xml:space="preserve"> - when the project is live </t>
    </r>
    <r>
      <rPr>
        <b/>
        <i/>
        <sz val="11"/>
        <rFont val="Calibri"/>
        <family val="2"/>
        <scheme val="minor"/>
      </rPr>
      <t>ALL</t>
    </r>
    <r>
      <rPr>
        <i/>
        <sz val="11"/>
        <rFont val="Calibri"/>
        <family val="2"/>
        <scheme val="minor"/>
      </rPr>
      <t xml:space="preserve"> requests for carrying forward balances must be submitted to Finance, on an ACCRUED or DEFERRED income form, before the year end. Balances will </t>
    </r>
    <r>
      <rPr>
        <b/>
        <i/>
        <sz val="11"/>
        <rFont val="Calibri"/>
        <family val="2"/>
        <scheme val="minor"/>
      </rPr>
      <t>NOT</t>
    </r>
    <r>
      <rPr>
        <i/>
        <sz val="11"/>
        <rFont val="Calibri"/>
        <family val="2"/>
        <scheme val="minor"/>
      </rPr>
      <t xml:space="preserve"> be carried forward unless requested.</t>
    </r>
  </si>
  <si>
    <r>
      <t xml:space="preserve">Update 'brought forward balances' </t>
    </r>
    <r>
      <rPr>
        <b/>
        <sz val="11"/>
        <rFont val="Calibri"/>
        <family val="2"/>
        <scheme val="minor"/>
      </rPr>
      <t>after</t>
    </r>
    <r>
      <rPr>
        <sz val="11"/>
        <rFont val="Calibri"/>
        <family val="2"/>
        <scheme val="minor"/>
      </rPr>
      <t xml:space="preserve"> the budget detail has been entered on the appropriate pages.</t>
    </r>
  </si>
  <si>
    <t>Identify how funds are to be recovered ...
* invoice / claim / payment schedule?
* time periods e.g. monthly / quarterly? in advance or in arrears?
* method of payment e.g.cheque / BACS?
* retention of payments for reports etc?</t>
  </si>
  <si>
    <t>Outline any conditions attached to the funding e.g. 
* outputs required: what do the funders expect Hope to produce / achieve with the funding? 
* funding clawback: will the funders claw back any funding if outputs are not met? 
* leverage / match funding: is the total cost of project fully funded or are Hope expected to fund part of the project / contribute staff time in kind? 
* Changes: what, if any, changes to the project must be declared? 
* audit requirements: do the funders require the project to be independantly audited?</t>
  </si>
  <si>
    <t>State any other specific requirements not mentioned above. Please provide copies of bids, contracts, agreements, confirmation of funding, payment schedules etc. at time of bid or at the latest when the bid is confirmed as successful.</t>
  </si>
  <si>
    <t>Allocate income and costs to the appropriate category, month &amp; year</t>
  </si>
  <si>
    <r>
      <t xml:space="preserve">INCOME &gt; </t>
    </r>
    <r>
      <rPr>
        <i/>
        <sz val="11"/>
        <rFont val="Calibri"/>
        <family val="2"/>
        <scheme val="minor"/>
      </rPr>
      <t>allocate funding and / or other income</t>
    </r>
  </si>
  <si>
    <r>
      <t xml:space="preserve">NON-STAFF </t>
    </r>
    <r>
      <rPr>
        <i/>
        <sz val="11"/>
        <rFont val="Calibri"/>
        <family val="2"/>
        <scheme val="minor"/>
      </rPr>
      <t>&gt; costs that will be incurred specifically in relation to the project.</t>
    </r>
  </si>
  <si>
    <t>For transfer of funds only i.e. lump sum. Costs 'claimed' /  invoiced by partners should be allocated to appropriate catergories</t>
  </si>
  <si>
    <r>
      <t xml:space="preserve">Project costs that will not show in the project report i.e. time contributed by existing staff  </t>
    </r>
    <r>
      <rPr>
        <b/>
        <i/>
        <u val="double"/>
        <sz val="11"/>
        <rFont val="Calibri"/>
        <family val="2"/>
        <scheme val="minor"/>
      </rPr>
      <t>NB</t>
    </r>
    <r>
      <rPr>
        <b/>
        <i/>
        <sz val="11"/>
        <rFont val="Calibri"/>
        <family val="2"/>
        <scheme val="minor"/>
      </rPr>
      <t xml:space="preserve"> </t>
    </r>
    <r>
      <rPr>
        <i/>
        <sz val="11"/>
        <rFont val="Calibri"/>
        <family val="2"/>
        <scheme val="minor"/>
      </rPr>
      <t>staff time allocated to multiple projects must not total more than 100 per cent of available hours!!</t>
    </r>
  </si>
  <si>
    <r>
      <t>INDIRECT COSTS</t>
    </r>
    <r>
      <rPr>
        <i/>
        <sz val="11"/>
        <rFont val="Calibri"/>
        <family val="2"/>
        <scheme val="minor"/>
      </rPr>
      <t xml:space="preserve"> &gt; Notional non-staff costs e.g. overheads</t>
    </r>
  </si>
  <si>
    <r>
      <rPr>
        <b/>
        <sz val="11"/>
        <rFont val="Calibri"/>
        <family val="2"/>
        <scheme val="minor"/>
      </rPr>
      <t>Non-research Projects</t>
    </r>
    <r>
      <rPr>
        <i/>
        <sz val="11"/>
        <rFont val="Calibri"/>
        <family val="2"/>
        <scheme val="minor"/>
      </rPr>
      <t xml:space="preserve"> &gt; Overhead costs as determined by TRAC - will be automatically calculated as a percentage of the total direct costs</t>
    </r>
  </si>
  <si>
    <r>
      <t xml:space="preserve">*Identify any (all) </t>
    </r>
    <r>
      <rPr>
        <b/>
        <i/>
        <sz val="11"/>
        <rFont val="Calibri"/>
        <family val="2"/>
        <scheme val="minor"/>
      </rPr>
      <t>CURRENT</t>
    </r>
    <r>
      <rPr>
        <i/>
        <sz val="11"/>
        <rFont val="Calibri"/>
        <family val="2"/>
        <scheme val="minor"/>
      </rPr>
      <t xml:space="preserve"> staff who will contribute time to the project. Indicate their FTE and the hours (or % of time) to be allocated to the project.
*Identify any (all) </t>
    </r>
    <r>
      <rPr>
        <b/>
        <i/>
        <sz val="11"/>
        <rFont val="Calibri"/>
        <family val="2"/>
        <scheme val="minor"/>
      </rPr>
      <t>NEW</t>
    </r>
    <r>
      <rPr>
        <i/>
        <sz val="11"/>
        <rFont val="Calibri"/>
        <family val="2"/>
        <scheme val="minor"/>
      </rPr>
      <t xml:space="preserve"> staff who will contribute time to the project. Indicate their FTE and the hours (or % of time) to be allocated to the project.  
* new staff - consider unexpected events such as redundancy, maternity leave, long term sickness etc.</t>
    </r>
  </si>
  <si>
    <t xml:space="preserve">Project Code  </t>
  </si>
  <si>
    <t xml:space="preserve">Cost Centre  </t>
  </si>
  <si>
    <t xml:space="preserve">Project Manager  </t>
  </si>
  <si>
    <t xml:space="preserve">Administrator  </t>
  </si>
  <si>
    <t xml:space="preserve">Budget Period  </t>
  </si>
  <si>
    <t>Funding available</t>
  </si>
  <si>
    <t>*** This information is required for financial management purposes and will be used to monitor your budget. Variation is expected and acceptable but every effort must be made to be as accurate / realistic as possible ***</t>
  </si>
  <si>
    <t>1.8 Centre for Christian Education</t>
  </si>
  <si>
    <t>7.0 Enterprise Initiatives</t>
  </si>
  <si>
    <t>7.1 Capstone Building</t>
  </si>
  <si>
    <r>
      <t>NB -</t>
    </r>
    <r>
      <rPr>
        <sz val="11"/>
        <rFont val="Calibri"/>
        <family val="2"/>
        <scheme val="minor"/>
      </rPr>
      <t xml:space="preserve"> If you require a category for costs that is not available use the</t>
    </r>
    <r>
      <rPr>
        <b/>
        <sz val="11"/>
        <rFont val="Calibri"/>
        <family val="2"/>
        <scheme val="minor"/>
      </rPr>
      <t xml:space="preserve"> 'Other - please state'</t>
    </r>
    <r>
      <rPr>
        <sz val="11"/>
        <rFont val="Calibri"/>
        <family val="2"/>
        <scheme val="minor"/>
      </rPr>
      <t xml:space="preserve"> lines at the end of the appropriate section (the labels can be amended in BudY1) or contact Karen Dalby</t>
    </r>
  </si>
  <si>
    <t>*</t>
  </si>
  <si>
    <t>Use this sheet to make notes, calculate and detail costs, match etc.  Extra tabs can be inserted as required</t>
  </si>
  <si>
    <t xml:space="preserve">    (If Not Applicable please enter NA)</t>
  </si>
  <si>
    <t>Total Cost Per Annum</t>
  </si>
  <si>
    <t>Spine Point</t>
  </si>
  <si>
    <t>Grade</t>
  </si>
  <si>
    <t>This information is required for financial management and auditing purposes and will be used to monitor your budget, predict cash flow etc. Variation is expected and acceptable but every effort must be made to be as realistic as possible. The form has been designed to aid decision making in the bid procedure and to enable budget holders to obtain management information and act upon that information. It also enables the Finance office to keep a comprehensive list of on-going projects which will be used in other management information reports such as Cash flow.</t>
  </si>
  <si>
    <t>.</t>
  </si>
  <si>
    <r>
      <rPr>
        <vertAlign val="subscript"/>
        <sz val="14"/>
        <color indexed="43"/>
        <rFont val="Calibri"/>
        <family val="2"/>
        <scheme val="minor"/>
      </rPr>
      <t>********</t>
    </r>
    <r>
      <rPr>
        <vertAlign val="subscript"/>
        <sz val="11"/>
        <color indexed="43"/>
        <rFont val="Calibri"/>
        <family val="2"/>
        <scheme val="minor"/>
      </rPr>
      <t xml:space="preserve"> </t>
    </r>
    <r>
      <rPr>
        <sz val="11"/>
        <color indexed="43"/>
        <rFont val="Calibri"/>
        <family val="2"/>
        <scheme val="minor"/>
      </rPr>
      <t xml:space="preserve">    COMPLETE  </t>
    </r>
    <r>
      <rPr>
        <b/>
        <u/>
        <sz val="11"/>
        <color indexed="43"/>
        <rFont val="Calibri"/>
        <family val="2"/>
        <scheme val="minor"/>
      </rPr>
      <t>ALL</t>
    </r>
    <r>
      <rPr>
        <sz val="11"/>
        <color indexed="43"/>
        <rFont val="Calibri"/>
        <family val="2"/>
        <scheme val="minor"/>
      </rPr>
      <t xml:space="preserve">  YELLOW  AREAS </t>
    </r>
    <r>
      <rPr>
        <sz val="11"/>
        <color rgb="FFFF00FF"/>
        <rFont val="Calibri"/>
        <family val="2"/>
        <scheme val="minor"/>
      </rPr>
      <t xml:space="preserve"> &amp;  PINK  AREAS  WHERE  APPROPRIATE </t>
    </r>
    <r>
      <rPr>
        <sz val="11"/>
        <color indexed="43"/>
        <rFont val="Calibri"/>
        <family val="2"/>
        <scheme val="minor"/>
      </rPr>
      <t xml:space="preserve">     </t>
    </r>
    <r>
      <rPr>
        <vertAlign val="subscript"/>
        <sz val="11"/>
        <color indexed="43"/>
        <rFont val="Calibri"/>
        <family val="2"/>
        <scheme val="minor"/>
      </rPr>
      <t xml:space="preserve"> </t>
    </r>
    <r>
      <rPr>
        <vertAlign val="subscript"/>
        <sz val="14"/>
        <color rgb="FFFF66FF"/>
        <rFont val="Calibri"/>
        <family val="2"/>
        <scheme val="minor"/>
      </rPr>
      <t>********</t>
    </r>
  </si>
  <si>
    <t>Total Monthly Cost</t>
  </si>
  <si>
    <t>Hourly Rate @ 1820 hrs</t>
  </si>
  <si>
    <t>On-Costs @ 27.5%</t>
  </si>
  <si>
    <t>Basic Monthly Costs</t>
  </si>
  <si>
    <t xml:space="preserve"> August 2014</t>
  </si>
  <si>
    <t xml:space="preserve"> August 2013</t>
  </si>
  <si>
    <t xml:space="preserve"> August 2012</t>
  </si>
  <si>
    <t xml:space="preserve"> August 2011</t>
  </si>
  <si>
    <t xml:space="preserve"> August 2010</t>
  </si>
  <si>
    <t xml:space="preserve"> August 2009</t>
  </si>
  <si>
    <t xml:space="preserve"> October 2008</t>
  </si>
  <si>
    <t xml:space="preserve"> May 
2008</t>
  </si>
  <si>
    <t xml:space="preserve"> August 2007</t>
  </si>
  <si>
    <t>ON-COSTS - these are additional costs to Hope but are not paid to the employee (see Note at end)</t>
  </si>
  <si>
    <t>BASIC SALARY @ 1 FTE</t>
  </si>
  <si>
    <t>No pension then NI =13.8%</t>
  </si>
  <si>
    <t>Local Gov Pension Fund =17.1%    NI =10.4%</t>
  </si>
  <si>
    <t>Teachers Pension Fund =14.1%     NI =10.4%</t>
  </si>
  <si>
    <t>Total</t>
  </si>
  <si>
    <t>On-Costs</t>
  </si>
  <si>
    <t>1.9 Department of Law</t>
  </si>
  <si>
    <t>1.10 Social Science</t>
  </si>
  <si>
    <t>1.11 Social Work, Care &amp; Justice</t>
  </si>
  <si>
    <t>1.12 Business School</t>
  </si>
  <si>
    <t>3.2 Mathematics &amp; Computer Science</t>
  </si>
  <si>
    <t>3.5 Sport &amp; Health Sciences</t>
  </si>
  <si>
    <t>3.7 Social Work, Care &amp; Justice</t>
  </si>
  <si>
    <t>3.8 Biology</t>
  </si>
  <si>
    <t>10.0 Central Research</t>
  </si>
  <si>
    <t>GEIR</t>
  </si>
  <si>
    <t xml:space="preserve">Total Income Available  </t>
  </si>
  <si>
    <t xml:space="preserve"> August 2015</t>
  </si>
  <si>
    <t>var</t>
  </si>
  <si>
    <t>NOTE - On costs - these are the cost of Pension and National Insurance to the employer. The percentage of on-costs for each staff member can differ depending on whether they are in the pension and if so which pension. The worst case scenario for percentage of basis salary is 27.5% (Oct14)</t>
  </si>
  <si>
    <t xml:space="preserve"> August 2016</t>
  </si>
  <si>
    <t>Not Used</t>
  </si>
  <si>
    <t>x</t>
  </si>
  <si>
    <t>1.0 Arts &amp; Humanities Faculty</t>
  </si>
  <si>
    <t>1.3 Media &amp; Communications</t>
  </si>
  <si>
    <t>1.5 History &amp; Politics</t>
  </si>
  <si>
    <t>2.0 Education Faculty</t>
  </si>
  <si>
    <t>2.1 Lifelong Learning</t>
  </si>
  <si>
    <t>2.2 Education Studies</t>
  </si>
  <si>
    <t>2.3 School of Teacher Education</t>
  </si>
  <si>
    <t>3.0A S &amp; SS Faculty</t>
  </si>
  <si>
    <t>3.1 Business School</t>
  </si>
  <si>
    <t>3.3 Hope Solutions</t>
  </si>
  <si>
    <t>6.1 HEIF Research</t>
  </si>
  <si>
    <t>9.0 Staff/Student Initiatives</t>
  </si>
  <si>
    <t>OIEI</t>
  </si>
  <si>
    <r>
      <t xml:space="preserve">**********  COMPLETE </t>
    </r>
    <r>
      <rPr>
        <b/>
        <sz val="11"/>
        <rFont val="Calibri"/>
        <family val="2"/>
        <scheme val="minor"/>
      </rPr>
      <t>YELLOW</t>
    </r>
    <r>
      <rPr>
        <sz val="11"/>
        <rFont val="Calibri"/>
        <family val="2"/>
        <scheme val="minor"/>
      </rPr>
      <t xml:space="preserve"> BOXES ONLY!! *************</t>
    </r>
  </si>
  <si>
    <r>
      <t xml:space="preserve">Use check box to mark complete </t>
    </r>
    <r>
      <rPr>
        <i/>
        <sz val="11"/>
        <rFont val="Calibri"/>
        <family val="2"/>
        <scheme val="minor"/>
      </rPr>
      <t>(if required)</t>
    </r>
  </si>
  <si>
    <t>Planned costs TAB</t>
  </si>
  <si>
    <t>PROJECT TAB</t>
  </si>
  <si>
    <t>GENERAL INFORMATION</t>
  </si>
  <si>
    <t>BUDGET YEAR TABS (BudY1 etc)</t>
  </si>
  <si>
    <t>Some of the boxes have a pop-up 'information box' when selected to aid completion</t>
  </si>
  <si>
    <t>OH RATE</t>
  </si>
  <si>
    <t>2017-18 Overhead Rate</t>
  </si>
  <si>
    <t>KD</t>
  </si>
  <si>
    <t>Unit4 Access Forms (if applicable) must be completed and submitted to Karen Dalby</t>
  </si>
  <si>
    <t>If you have any problems or queries relating to the form, or costings, please contact
Allison Elliot-Shannon elliota@hope.ac.uk</t>
  </si>
  <si>
    <r>
      <rPr>
        <b/>
        <sz val="11"/>
        <rFont val="Calibri"/>
        <family val="2"/>
        <scheme val="minor"/>
      </rPr>
      <t>ALL RESEARCH PROJECTS</t>
    </r>
    <r>
      <rPr>
        <sz val="11"/>
        <rFont val="Calibri"/>
        <family val="2"/>
        <scheme val="minor"/>
      </rPr>
      <t xml:space="preserve"> must be processed through Allison Elliot-Shannon (Research Facilitator)</t>
    </r>
  </si>
  <si>
    <t>Contract/Offer Letter to be submitted to Allison Elliot-Shannon</t>
  </si>
  <si>
    <t>Fully complete the Project Budget pro forma and attach to project form in Unit4</t>
  </si>
  <si>
    <t>Staff costs that will be incurred specifically in relation to the project e.g. new posts, hourly paid, overtime etc. Costs must be calculated based on appropriate grades / spine points - if you require any assistance contact Allison Elliot-Shannon</t>
  </si>
  <si>
    <r>
      <t>Non-research Projects</t>
    </r>
    <r>
      <rPr>
        <i/>
        <sz val="11"/>
        <rFont val="Calibri"/>
        <family val="2"/>
        <scheme val="minor"/>
      </rPr>
      <t xml:space="preserve"> &gt; Costs calculated on hours to be worked using appropriate grades / spine points -for assistance contact Allison Elliot-Shannon</t>
    </r>
  </si>
  <si>
    <r>
      <rPr>
        <b/>
        <sz val="11"/>
        <rFont val="Calibri"/>
        <family val="2"/>
        <scheme val="minor"/>
      </rPr>
      <t xml:space="preserve">Research Projects </t>
    </r>
    <r>
      <rPr>
        <i/>
        <sz val="11"/>
        <rFont val="Calibri"/>
        <family val="2"/>
        <scheme val="minor"/>
      </rPr>
      <t>&gt; Staff &amp; Estates costs (as calculated by Allison Elliot-Shannon) based on number of FTE research staff devoted to the project (lab based or otherwise)</t>
    </r>
  </si>
  <si>
    <r>
      <rPr>
        <b/>
        <sz val="11"/>
        <rFont val="Calibri"/>
        <family val="2"/>
        <scheme val="minor"/>
      </rPr>
      <t xml:space="preserve">Research Projects </t>
    </r>
    <r>
      <rPr>
        <i/>
        <sz val="11"/>
        <rFont val="Calibri"/>
        <family val="2"/>
        <scheme val="minor"/>
      </rPr>
      <t>&gt;  calculated by Allison Elliot-Shannon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</si>
</sst>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 #,##0.00_);_(* \(#,##0.00\);_(* &quot;-&quot;??_);_(@_)"/>
    <numFmt numFmtId="165" formatCode="_(* #,##0_);[Red]* \(#,##0\);_(* &quot;-&quot;_);_(@_)"/>
    <numFmt numFmtId="166" formatCode="_(* #,##0.00_);[Red]* \(#,##0.00\);_(* &quot;-&quot;_);_(@_)"/>
    <numFmt numFmtId="167" formatCode="_(* #,##0.00_);[Red]\(#,##0.00\);_(* &quot;-&quot;??_);_(@_)"/>
    <numFmt numFmtId="168" formatCode="_(* #,##0_);[Red]\(#,##0\);_(* &quot;-&quot;??_);_(@_)"/>
    <numFmt numFmtId="169" formatCode="#,##0_ ;[Red]\-#,##0\ "/>
    <numFmt numFmtId="170" formatCode="#,##0.00_ ;[Red]\-#,##0.00\ "/>
    <numFmt numFmtId="171" formatCode="0.0000000000000000"/>
    <numFmt numFmtId="172" formatCode="0.0%"/>
    <numFmt numFmtId="173" formatCode="#,##0.0"/>
    <numFmt numFmtId="174" formatCode="#,##0.000"/>
    <numFmt numFmtId="175" formatCode="0_ ;\-0\ "/>
  </numFmts>
  <fonts count="91" x14ac:knownFonts="1">
    <font>
      <sz val="10"/>
      <name val="Arial"/>
    </font>
    <font>
      <sz val="11"/>
      <color theme="1"/>
      <name val="Calibri"/>
      <family val="2"/>
    </font>
    <font>
      <sz val="11"/>
      <color theme="1"/>
      <name val="Calibri"/>
      <family val="2"/>
    </font>
    <font>
      <sz val="11"/>
      <color theme="1"/>
      <name val="Calibri"/>
      <family val="2"/>
    </font>
    <font>
      <sz val="11"/>
      <color theme="1"/>
      <name val="Calibri"/>
      <family val="2"/>
    </font>
    <font>
      <sz val="10"/>
      <name val="Arial"/>
      <family val="2"/>
    </font>
    <font>
      <b/>
      <sz val="10"/>
      <name val="Arial"/>
      <family val="2"/>
    </font>
    <font>
      <b/>
      <sz val="14"/>
      <name val="Arial"/>
      <family val="2"/>
    </font>
    <font>
      <b/>
      <sz val="12"/>
      <name val="Arial"/>
      <family val="2"/>
    </font>
    <font>
      <b/>
      <u/>
      <sz val="10"/>
      <name val="Arial"/>
      <family val="2"/>
    </font>
    <font>
      <sz val="10"/>
      <name val="Arial"/>
      <family val="2"/>
    </font>
    <font>
      <sz val="12"/>
      <name val="Arial"/>
      <family val="2"/>
    </font>
    <font>
      <sz val="8"/>
      <name val="Arial"/>
      <family val="2"/>
    </font>
    <font>
      <b/>
      <sz val="11"/>
      <name val="Arial"/>
      <family val="2"/>
    </font>
    <font>
      <sz val="12"/>
      <name val="Arial"/>
      <family val="2"/>
    </font>
    <font>
      <sz val="11"/>
      <name val="Arial"/>
      <family val="2"/>
    </font>
    <font>
      <sz val="10"/>
      <color indexed="12"/>
      <name val="Arial"/>
      <family val="2"/>
    </font>
    <font>
      <sz val="10"/>
      <color indexed="12"/>
      <name val="Arial"/>
      <family val="2"/>
    </font>
    <font>
      <sz val="8"/>
      <color indexed="12"/>
      <name val="Arial"/>
      <family val="2"/>
    </font>
    <font>
      <b/>
      <sz val="10"/>
      <color indexed="12"/>
      <name val="Arial"/>
      <family val="2"/>
    </font>
    <font>
      <sz val="8"/>
      <color indexed="12"/>
      <name val="Arial"/>
      <family val="2"/>
    </font>
    <font>
      <sz val="6"/>
      <color indexed="12"/>
      <name val="Arial"/>
      <family val="2"/>
    </font>
    <font>
      <b/>
      <sz val="12"/>
      <name val="Arial"/>
      <family val="2"/>
    </font>
    <font>
      <b/>
      <sz val="8"/>
      <color indexed="43"/>
      <name val="Arial Black"/>
      <family val="2"/>
    </font>
    <font>
      <sz val="8"/>
      <name val="Arial Black"/>
      <family val="2"/>
    </font>
    <font>
      <b/>
      <sz val="9"/>
      <name val="Arial"/>
      <family val="2"/>
    </font>
    <font>
      <b/>
      <sz val="8"/>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Arial"/>
      <family val="2"/>
    </font>
    <font>
      <b/>
      <sz val="11"/>
      <name val="Calibri"/>
      <family val="2"/>
      <scheme val="minor"/>
    </font>
    <font>
      <sz val="10"/>
      <color theme="1"/>
      <name val="Arial"/>
      <family val="2"/>
    </font>
    <font>
      <u/>
      <sz val="10"/>
      <color rgb="FF000000"/>
      <name val="Arial"/>
      <family val="2"/>
    </font>
    <font>
      <b/>
      <sz val="8"/>
      <color indexed="12"/>
      <name val="Arial"/>
      <family val="2"/>
    </font>
    <font>
      <sz val="11"/>
      <color theme="1"/>
      <name val="Calibri"/>
      <family val="2"/>
      <scheme val="minor"/>
    </font>
    <font>
      <b/>
      <sz val="10"/>
      <color theme="1"/>
      <name val="Arial"/>
      <family val="2"/>
    </font>
    <font>
      <b/>
      <sz val="10"/>
      <color rgb="FF0000FF"/>
      <name val="Arial"/>
      <family val="2"/>
    </font>
    <font>
      <sz val="11"/>
      <name val="Calibri"/>
      <family val="2"/>
      <scheme val="minor"/>
    </font>
    <font>
      <b/>
      <sz val="8"/>
      <name val="Calibri"/>
      <family val="2"/>
      <scheme val="minor"/>
    </font>
    <font>
      <i/>
      <sz val="11"/>
      <name val="Calibri"/>
      <family val="2"/>
      <scheme val="minor"/>
    </font>
    <font>
      <b/>
      <sz val="11"/>
      <color indexed="9"/>
      <name val="Calibri"/>
      <family val="2"/>
      <scheme val="minor"/>
    </font>
    <font>
      <b/>
      <i/>
      <u val="double"/>
      <sz val="11"/>
      <name val="Calibri"/>
      <family val="2"/>
      <scheme val="minor"/>
    </font>
    <font>
      <b/>
      <u/>
      <sz val="11"/>
      <name val="Calibri"/>
      <family val="2"/>
      <scheme val="minor"/>
    </font>
    <font>
      <b/>
      <i/>
      <sz val="11"/>
      <name val="Calibri"/>
      <family val="2"/>
      <scheme val="minor"/>
    </font>
    <font>
      <b/>
      <sz val="12"/>
      <name val="Arial Narrow"/>
      <family val="2"/>
    </font>
    <font>
      <b/>
      <sz val="10"/>
      <name val="Arial Narrow"/>
      <family val="2"/>
    </font>
    <font>
      <sz val="11"/>
      <color indexed="43"/>
      <name val="Calibri"/>
      <family val="2"/>
      <scheme val="minor"/>
    </font>
    <font>
      <b/>
      <u/>
      <sz val="11"/>
      <color indexed="43"/>
      <name val="Calibri"/>
      <family val="2"/>
      <scheme val="minor"/>
    </font>
    <font>
      <sz val="11"/>
      <color rgb="FFFF00FF"/>
      <name val="Calibri"/>
      <family val="2"/>
      <scheme val="minor"/>
    </font>
    <font>
      <i/>
      <sz val="10"/>
      <name val="Arial"/>
      <family val="2"/>
    </font>
    <font>
      <b/>
      <sz val="9"/>
      <name val="Calibri"/>
      <family val="2"/>
      <scheme val="minor"/>
    </font>
    <font>
      <sz val="11"/>
      <name val="Calibri"/>
      <family val="2"/>
    </font>
    <font>
      <vertAlign val="subscript"/>
      <sz val="11"/>
      <color indexed="43"/>
      <name val="Calibri"/>
      <family val="2"/>
      <scheme val="minor"/>
    </font>
    <font>
      <vertAlign val="subscript"/>
      <sz val="14"/>
      <color indexed="43"/>
      <name val="Calibri"/>
      <family val="2"/>
      <scheme val="minor"/>
    </font>
    <font>
      <vertAlign val="subscript"/>
      <sz val="14"/>
      <color rgb="FFFF66FF"/>
      <name val="Calibri"/>
      <family val="2"/>
      <scheme val="minor"/>
    </font>
    <font>
      <b/>
      <sz val="9"/>
      <color rgb="FF0000FF"/>
      <name val="Calibri"/>
      <family val="2"/>
      <scheme val="minor"/>
    </font>
    <font>
      <sz val="9"/>
      <name val="Calibri"/>
      <family val="2"/>
      <scheme val="minor"/>
    </font>
    <font>
      <sz val="9"/>
      <color rgb="FF0000FF"/>
      <name val="Calibri"/>
      <family val="2"/>
      <scheme val="minor"/>
    </font>
    <font>
      <sz val="9"/>
      <color theme="1"/>
      <name val="Calibri"/>
      <family val="2"/>
      <scheme val="minor"/>
    </font>
    <font>
      <b/>
      <i/>
      <sz val="9"/>
      <name val="Calibri"/>
      <family val="2"/>
      <scheme val="minor"/>
    </font>
    <font>
      <b/>
      <i/>
      <sz val="9"/>
      <color rgb="FF0000FF"/>
      <name val="Calibri"/>
      <family val="2"/>
      <scheme val="minor"/>
    </font>
    <font>
      <sz val="10"/>
      <name val="Calibri"/>
      <family val="2"/>
      <scheme val="minor"/>
    </font>
    <font>
      <b/>
      <sz val="10"/>
      <name val="Calibri"/>
      <family val="2"/>
      <scheme val="minor"/>
    </font>
    <font>
      <b/>
      <sz val="12"/>
      <name val="Calibri"/>
      <family val="2"/>
      <scheme val="minor"/>
    </font>
    <font>
      <b/>
      <u/>
      <sz val="9"/>
      <name val="Calibri"/>
      <family val="2"/>
      <scheme val="minor"/>
    </font>
    <font>
      <u/>
      <sz val="11"/>
      <color theme="10"/>
      <name val="Calibri"/>
      <family val="2"/>
      <scheme val="minor"/>
    </font>
    <font>
      <sz val="7"/>
      <color rgb="FF0000FF"/>
      <name val="Calibri"/>
      <family val="2"/>
      <scheme val="minor"/>
    </font>
    <font>
      <i/>
      <sz val="7"/>
      <color rgb="FF0000FF"/>
      <name val="Calibri"/>
      <family val="2"/>
      <scheme val="minor"/>
    </font>
    <font>
      <b/>
      <sz val="6"/>
      <name val="Arial"/>
      <family val="2"/>
    </font>
    <font>
      <b/>
      <sz val="16"/>
      <name val="Arial"/>
      <family val="2"/>
    </font>
    <font>
      <b/>
      <sz val="14"/>
      <name val="Calibri"/>
      <family val="2"/>
      <scheme val="minor"/>
    </font>
    <font>
      <b/>
      <sz val="14"/>
      <color indexed="9"/>
      <name val="Calibri"/>
      <family val="2"/>
      <scheme val="minor"/>
    </font>
    <font>
      <b/>
      <sz val="10"/>
      <color indexed="13"/>
      <name val="Arial Black"/>
      <family val="2"/>
    </font>
    <font>
      <b/>
      <sz val="11"/>
      <color indexed="13"/>
      <name val="Arial Black"/>
      <family val="2"/>
    </font>
    <font>
      <b/>
      <sz val="9"/>
      <color rgb="FF0070C0"/>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13"/>
        <bgColor indexed="64"/>
      </patternFill>
    </fill>
    <fill>
      <patternFill patternType="solid">
        <fgColor indexed="12"/>
        <bgColor indexed="64"/>
      </patternFill>
    </fill>
    <fill>
      <patternFill patternType="solid">
        <fgColor indexed="45"/>
        <bgColor indexed="64"/>
      </patternFill>
    </fill>
    <fill>
      <patternFill patternType="solid">
        <fgColor indexed="14"/>
        <bgColor indexed="64"/>
      </patternFill>
    </fill>
    <fill>
      <patternFill patternType="solid">
        <fgColor indexed="63"/>
        <bgColor indexed="64"/>
      </patternFill>
    </fill>
    <fill>
      <patternFill patternType="solid">
        <fgColor rgb="FFFFFF99"/>
        <bgColor indexed="64"/>
      </patternFill>
    </fill>
    <fill>
      <patternFill patternType="solid">
        <fgColor theme="0" tint="-0.249977111117893"/>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FFFF"/>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33CC"/>
        <bgColor indexed="64"/>
      </patternFill>
    </fill>
    <fill>
      <patternFill patternType="solid">
        <fgColor rgb="FFFF66FF"/>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right/>
      <top style="thin">
        <color indexed="22"/>
      </top>
      <bottom style="thin">
        <color indexed="64"/>
      </bottom>
      <diagonal/>
    </border>
    <border>
      <left/>
      <right/>
      <top style="thin">
        <color indexed="64"/>
      </top>
      <bottom style="thin">
        <color indexed="22"/>
      </bottom>
      <diagonal/>
    </border>
    <border>
      <left style="thin">
        <color indexed="64"/>
      </left>
      <right/>
      <top style="thin">
        <color indexed="22"/>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22"/>
      </top>
      <bottom style="thin">
        <color indexed="2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bottom/>
      <diagonal/>
    </border>
    <border>
      <left/>
      <right style="thin">
        <color indexed="22"/>
      </right>
      <top style="thin">
        <color indexed="22"/>
      </top>
      <bottom style="thin">
        <color indexed="22"/>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style="thin">
        <color indexed="64"/>
      </right>
      <top style="thin">
        <color indexed="64"/>
      </top>
      <bottom style="thin">
        <color indexed="2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22"/>
      </right>
      <top style="thin">
        <color theme="0" tint="-0.24994659260841701"/>
      </top>
      <bottom style="thin">
        <color theme="0" tint="-0.24994659260841701"/>
      </bottom>
      <diagonal/>
    </border>
    <border>
      <left style="thin">
        <color indexed="22"/>
      </left>
      <right style="thin">
        <color indexed="22"/>
      </right>
      <top style="thin">
        <color theme="0" tint="-0.24994659260841701"/>
      </top>
      <bottom style="thin">
        <color theme="0" tint="-0.24994659260841701"/>
      </bottom>
      <diagonal/>
    </border>
    <border>
      <left style="thin">
        <color indexed="22"/>
      </left>
      <right style="thin">
        <color indexed="64"/>
      </right>
      <top style="thin">
        <color theme="0" tint="-0.24994659260841701"/>
      </top>
      <bottom style="thin">
        <color theme="0" tint="-0.24994659260841701"/>
      </bottom>
      <diagonal/>
    </border>
    <border>
      <left style="thin">
        <color indexed="64"/>
      </left>
      <right style="thin">
        <color indexed="22"/>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22"/>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bottom/>
      <diagonal/>
    </border>
    <border>
      <left style="thin">
        <color indexed="64"/>
      </left>
      <right style="thin">
        <color indexed="22"/>
      </right>
      <top style="thin">
        <color indexed="64"/>
      </top>
      <bottom style="thin">
        <color theme="0" tint="-0.24994659260841701"/>
      </bottom>
      <diagonal/>
    </border>
    <border>
      <left style="thin">
        <color indexed="22"/>
      </left>
      <right/>
      <top style="thin">
        <color indexed="64"/>
      </top>
      <bottom style="thin">
        <color theme="0" tint="-0.24994659260841701"/>
      </bottom>
      <diagonal/>
    </border>
    <border>
      <left style="thin">
        <color indexed="22"/>
      </left>
      <right style="thin">
        <color indexed="22"/>
      </right>
      <top style="thin">
        <color indexed="64"/>
      </top>
      <bottom style="thin">
        <color theme="0" tint="-0.24994659260841701"/>
      </bottom>
      <diagonal/>
    </border>
    <border>
      <left style="thin">
        <color indexed="22"/>
      </left>
      <right style="thin">
        <color indexed="64"/>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auto="1"/>
      </left>
      <right style="thin">
        <color auto="1"/>
      </right>
      <top style="thin">
        <color auto="1"/>
      </top>
      <bottom style="thin">
        <color auto="1"/>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22"/>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indexed="64"/>
      </top>
      <bottom/>
      <diagonal/>
    </border>
    <border>
      <left/>
      <right style="thin">
        <color indexed="64"/>
      </right>
      <top style="thin">
        <color indexed="64"/>
      </top>
      <bottom style="thin">
        <color theme="0" tint="-0.24994659260841701"/>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theme="0" tint="-0.24994659260841701"/>
      </bottom>
      <diagonal/>
    </border>
    <border>
      <left/>
      <right/>
      <top style="thin">
        <color indexed="22"/>
      </top>
      <bottom style="thin">
        <color theme="0" tint="-0.24994659260841701"/>
      </bottom>
      <diagonal/>
    </border>
    <border>
      <left/>
      <right style="thin">
        <color indexed="64"/>
      </right>
      <top style="thin">
        <color indexed="22"/>
      </top>
      <bottom style="thin">
        <color theme="0" tint="-0.24994659260841701"/>
      </bottom>
      <diagonal/>
    </border>
    <border>
      <left style="thin">
        <color indexed="64"/>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64"/>
      </right>
      <top style="thin">
        <color indexed="22"/>
      </top>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top style="thin">
        <color indexed="64"/>
      </top>
      <bottom style="thin">
        <color theme="0" tint="-0.24994659260841701"/>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theme="0" tint="-0.24994659260841701"/>
      </top>
      <bottom style="thin">
        <color indexed="22"/>
      </bottom>
      <diagonal/>
    </border>
    <border>
      <left/>
      <right style="thin">
        <color indexed="22"/>
      </right>
      <top style="thin">
        <color theme="0" tint="-0.24994659260841701"/>
      </top>
      <bottom style="thin">
        <color indexed="2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ck">
        <color rgb="FF0000FF"/>
      </left>
      <right/>
      <top style="thick">
        <color rgb="FF0000FF"/>
      </top>
      <bottom style="thin">
        <color indexed="64"/>
      </bottom>
      <diagonal/>
    </border>
    <border>
      <left/>
      <right/>
      <top style="thick">
        <color rgb="FF0000FF"/>
      </top>
      <bottom style="thin">
        <color indexed="64"/>
      </bottom>
      <diagonal/>
    </border>
    <border>
      <left/>
      <right style="thick">
        <color rgb="FF0000FF"/>
      </right>
      <top style="thick">
        <color rgb="FF0000FF"/>
      </top>
      <bottom style="thin">
        <color indexed="64"/>
      </bottom>
      <diagonal/>
    </border>
    <border>
      <left style="thick">
        <color rgb="FF0000FF"/>
      </left>
      <right/>
      <top/>
      <bottom/>
      <diagonal/>
    </border>
    <border>
      <left style="thin">
        <color auto="1"/>
      </left>
      <right style="thick">
        <color rgb="FF0000FF"/>
      </right>
      <top style="thin">
        <color auto="1"/>
      </top>
      <bottom style="thin">
        <color auto="1"/>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FF99CC"/>
      </left>
      <right/>
      <top style="thick">
        <color rgb="FFFF99CC"/>
      </top>
      <bottom/>
      <diagonal/>
    </border>
    <border>
      <left/>
      <right/>
      <top style="thick">
        <color rgb="FFFF99CC"/>
      </top>
      <bottom/>
      <diagonal/>
    </border>
    <border>
      <left/>
      <right style="thick">
        <color rgb="FFFF99CC"/>
      </right>
      <top style="thick">
        <color rgb="FFFF99CC"/>
      </top>
      <bottom/>
      <diagonal/>
    </border>
    <border>
      <left style="thick">
        <color rgb="FFFF99CC"/>
      </left>
      <right/>
      <top/>
      <bottom/>
      <diagonal/>
    </border>
    <border>
      <left/>
      <right style="thick">
        <color rgb="FFFF99CC"/>
      </right>
      <top/>
      <bottom/>
      <diagonal/>
    </border>
    <border>
      <left style="thin">
        <color auto="1"/>
      </left>
      <right style="thick">
        <color rgb="FFFF99CC"/>
      </right>
      <top style="thin">
        <color auto="1"/>
      </top>
      <bottom style="thin">
        <color auto="1"/>
      </bottom>
      <diagonal/>
    </border>
    <border>
      <left style="thick">
        <color rgb="FFFF99CC"/>
      </left>
      <right/>
      <top/>
      <bottom style="thick">
        <color rgb="FFFF99CC"/>
      </bottom>
      <diagonal/>
    </border>
    <border>
      <left/>
      <right/>
      <top/>
      <bottom style="thick">
        <color rgb="FFFF99CC"/>
      </bottom>
      <diagonal/>
    </border>
    <border>
      <left/>
      <right style="thick">
        <color rgb="FFFF99CC"/>
      </right>
      <top/>
      <bottom style="thick">
        <color rgb="FFFF99CC"/>
      </bottom>
      <diagonal/>
    </border>
    <border>
      <left style="thick">
        <color rgb="FFFF33CC"/>
      </left>
      <right/>
      <top style="thick">
        <color rgb="FFFF33CC"/>
      </top>
      <bottom/>
      <diagonal/>
    </border>
    <border>
      <left/>
      <right/>
      <top style="thick">
        <color rgb="FFFF33CC"/>
      </top>
      <bottom/>
      <diagonal/>
    </border>
    <border>
      <left/>
      <right style="thick">
        <color rgb="FFFF33CC"/>
      </right>
      <top style="thick">
        <color rgb="FFFF33CC"/>
      </top>
      <bottom/>
      <diagonal/>
    </border>
    <border>
      <left style="thick">
        <color rgb="FFFF33CC"/>
      </left>
      <right/>
      <top/>
      <bottom style="thick">
        <color rgb="FFFF33CC"/>
      </bottom>
      <diagonal/>
    </border>
    <border>
      <left/>
      <right/>
      <top/>
      <bottom style="thick">
        <color rgb="FFFF33CC"/>
      </bottom>
      <diagonal/>
    </border>
    <border>
      <left/>
      <right style="thick">
        <color rgb="FFFF33CC"/>
      </right>
      <top/>
      <bottom style="thick">
        <color rgb="FFFF33CC"/>
      </bottom>
      <diagonal/>
    </border>
  </borders>
  <cellStyleXfs count="141">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31" fillId="20" borderId="1" applyNumberFormat="0" applyAlignment="0" applyProtection="0"/>
    <xf numFmtId="0" fontId="32" fillId="21" borderId="2" applyNumberFormat="0" applyAlignment="0" applyProtection="0"/>
    <xf numFmtId="0" fontId="33" fillId="0" borderId="0" applyNumberFormat="0" applyFill="0" applyBorder="0" applyAlignment="0" applyProtection="0"/>
    <xf numFmtId="0" fontId="34" fillId="4"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7" borderId="1" applyNumberFormat="0" applyAlignment="0" applyProtection="0"/>
    <xf numFmtId="0" fontId="39" fillId="0" borderId="6" applyNumberFormat="0" applyFill="0" applyAlignment="0" applyProtection="0"/>
    <xf numFmtId="0" fontId="40" fillId="22" borderId="0" applyNumberFormat="0" applyBorder="0" applyAlignment="0" applyProtection="0"/>
    <xf numFmtId="0" fontId="10" fillId="0" borderId="0"/>
    <xf numFmtId="0" fontId="5" fillId="23" borderId="7" applyNumberFormat="0" applyFont="0" applyAlignment="0" applyProtection="0"/>
    <xf numFmtId="0" fontId="41" fillId="20"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5" fillId="0" borderId="0"/>
    <xf numFmtId="44" fontId="5" fillId="0" borderId="0" applyFont="0" applyFill="0" applyBorder="0" applyAlignment="0" applyProtection="0"/>
    <xf numFmtId="0" fontId="5" fillId="0" borderId="0"/>
    <xf numFmtId="0" fontId="47" fillId="0" borderId="0"/>
    <xf numFmtId="0" fontId="50" fillId="0" borderId="0"/>
    <xf numFmtId="0" fontId="5"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43" fontId="50" fillId="0" borderId="0" applyFont="0" applyFill="0" applyBorder="0" applyAlignment="0" applyProtection="0"/>
    <xf numFmtId="0" fontId="47" fillId="0" borderId="0"/>
    <xf numFmtId="0" fontId="47" fillId="0" borderId="0"/>
    <xf numFmtId="0" fontId="5" fillId="0" borderId="0"/>
    <xf numFmtId="0" fontId="5" fillId="0" borderId="0"/>
    <xf numFmtId="0" fontId="47" fillId="0" borderId="0"/>
    <xf numFmtId="0" fontId="5" fillId="0" borderId="0"/>
    <xf numFmtId="0" fontId="50" fillId="0" borderId="0"/>
    <xf numFmtId="0" fontId="5" fillId="0" borderId="0"/>
    <xf numFmtId="0" fontId="5" fillId="0" borderId="0"/>
    <xf numFmtId="0" fontId="50" fillId="0" borderId="0"/>
    <xf numFmtId="0" fontId="50" fillId="0" borderId="0"/>
    <xf numFmtId="0" fontId="50" fillId="0" borderId="0"/>
    <xf numFmtId="0" fontId="3" fillId="0" borderId="0"/>
    <xf numFmtId="9" fontId="5" fillId="0" borderId="0" applyFont="0" applyFill="0" applyBorder="0" applyAlignment="0" applyProtection="0"/>
    <xf numFmtId="0" fontId="50" fillId="0" borderId="0"/>
    <xf numFmtId="0" fontId="50" fillId="0" borderId="0"/>
    <xf numFmtId="0" fontId="3" fillId="0" borderId="0"/>
    <xf numFmtId="0" fontId="50" fillId="0" borderId="0"/>
    <xf numFmtId="0" fontId="50" fillId="0" borderId="0"/>
    <xf numFmtId="0" fontId="50" fillId="0" borderId="0"/>
    <xf numFmtId="0" fontId="3" fillId="0" borderId="0"/>
    <xf numFmtId="0" fontId="2" fillId="0" borderId="0"/>
    <xf numFmtId="0" fontId="5" fillId="0" borderId="0"/>
    <xf numFmtId="0" fontId="8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67" fillId="0" borderId="0"/>
    <xf numFmtId="0" fontId="67" fillId="0" borderId="0"/>
    <xf numFmtId="0" fontId="67" fillId="0" borderId="0"/>
    <xf numFmtId="0" fontId="67" fillId="0" borderId="0"/>
    <xf numFmtId="0" fontId="1" fillId="0" borderId="0"/>
    <xf numFmtId="0" fontId="50" fillId="0" borderId="0"/>
    <xf numFmtId="0" fontId="1" fillId="0" borderId="0"/>
    <xf numFmtId="0" fontId="1" fillId="0" borderId="0"/>
    <xf numFmtId="0" fontId="67" fillId="0" borderId="0"/>
  </cellStyleXfs>
  <cellXfs count="660">
    <xf numFmtId="0" fontId="0" fillId="0" borderId="0" xfId="0"/>
    <xf numFmtId="0" fontId="7" fillId="0" borderId="0" xfId="0" applyFont="1"/>
    <xf numFmtId="0" fontId="10" fillId="0" borderId="0" xfId="0" applyFont="1"/>
    <xf numFmtId="0" fontId="10" fillId="0" borderId="0" xfId="0" applyFont="1" applyAlignment="1">
      <alignment wrapText="1"/>
    </xf>
    <xf numFmtId="0" fontId="10" fillId="0" borderId="0" xfId="0" applyFont="1" applyAlignment="1">
      <alignment horizontal="right"/>
    </xf>
    <xf numFmtId="0" fontId="13" fillId="0" borderId="0" xfId="0" applyFont="1"/>
    <xf numFmtId="0" fontId="13" fillId="0" borderId="0" xfId="0" applyFont="1" applyAlignment="1">
      <alignment horizontal="right"/>
    </xf>
    <xf numFmtId="0" fontId="6" fillId="0" borderId="0" xfId="0" applyFont="1" applyAlignment="1">
      <alignment horizontal="center"/>
    </xf>
    <xf numFmtId="0" fontId="13" fillId="0" borderId="0" xfId="0" applyFont="1" applyAlignment="1">
      <alignment horizontal="center"/>
    </xf>
    <xf numFmtId="17" fontId="6" fillId="0" borderId="0" xfId="0" applyNumberFormat="1" applyFont="1" applyAlignment="1">
      <alignment horizontal="center"/>
    </xf>
    <xf numFmtId="0" fontId="15" fillId="0" borderId="0" xfId="0" applyFont="1" applyAlignment="1">
      <alignment wrapText="1"/>
    </xf>
    <xf numFmtId="0" fontId="8" fillId="0" borderId="0" xfId="0" applyFont="1"/>
    <xf numFmtId="0" fontId="6" fillId="0" borderId="0" xfId="0" applyFont="1" applyAlignment="1">
      <alignment horizontal="right" vertical="center"/>
    </xf>
    <xf numFmtId="0" fontId="9" fillId="0" borderId="10" xfId="0" applyFont="1" applyBorder="1"/>
    <xf numFmtId="0" fontId="10" fillId="0" borderId="11" xfId="0" applyFont="1" applyBorder="1"/>
    <xf numFmtId="0" fontId="10" fillId="0" borderId="12" xfId="0" applyFont="1" applyBorder="1"/>
    <xf numFmtId="41" fontId="0" fillId="0" borderId="0" xfId="0" applyNumberFormat="1"/>
    <xf numFmtId="0" fontId="10" fillId="0" borderId="0" xfId="0" applyFont="1" applyAlignment="1">
      <alignment horizontal="left"/>
    </xf>
    <xf numFmtId="41" fontId="20" fillId="0" borderId="0" xfId="0" applyNumberFormat="1" applyFont="1"/>
    <xf numFmtId="41" fontId="6" fillId="0" borderId="0" xfId="0" applyNumberFormat="1" applyFont="1"/>
    <xf numFmtId="41" fontId="6" fillId="24" borderId="16" xfId="0" applyNumberFormat="1" applyFont="1" applyFill="1" applyBorder="1" applyAlignment="1">
      <alignment vertical="center" wrapText="1"/>
    </xf>
    <xf numFmtId="0" fontId="21" fillId="0" borderId="0" xfId="0" applyFont="1" applyAlignment="1">
      <alignment horizontal="right" vertical="center"/>
    </xf>
    <xf numFmtId="41" fontId="14" fillId="0" borderId="0" xfId="0" applyNumberFormat="1" applyFont="1" applyAlignment="1">
      <alignment wrapText="1"/>
    </xf>
    <xf numFmtId="0" fontId="8" fillId="0" borderId="0" xfId="0" applyFont="1" applyAlignment="1">
      <alignment horizontal="right" vertical="center"/>
    </xf>
    <xf numFmtId="164" fontId="16" fillId="0" borderId="0" xfId="0" applyNumberFormat="1" applyFont="1"/>
    <xf numFmtId="164" fontId="10" fillId="0" borderId="0" xfId="0" applyNumberFormat="1" applyFont="1"/>
    <xf numFmtId="0" fontId="6" fillId="0" borderId="0" xfId="0" applyFont="1"/>
    <xf numFmtId="0" fontId="16" fillId="0" borderId="0" xfId="0" applyFont="1" applyAlignment="1">
      <alignment horizontal="left"/>
    </xf>
    <xf numFmtId="0" fontId="16" fillId="0" borderId="0" xfId="0" applyFont="1"/>
    <xf numFmtId="164" fontId="5" fillId="0" borderId="0" xfId="0" applyNumberFormat="1" applyFont="1"/>
    <xf numFmtId="0" fontId="8" fillId="0" borderId="0" xfId="0" applyFont="1" applyAlignment="1">
      <alignment horizontal="right"/>
    </xf>
    <xf numFmtId="41" fontId="14" fillId="0" borderId="0" xfId="0" applyNumberFormat="1" applyFont="1" applyAlignment="1">
      <alignment horizontal="center" vertical="justify" wrapText="1"/>
    </xf>
    <xf numFmtId="41" fontId="8" fillId="0" borderId="0" xfId="0" applyNumberFormat="1" applyFont="1" applyAlignment="1">
      <alignment horizontal="right"/>
    </xf>
    <xf numFmtId="41" fontId="14" fillId="0" borderId="0" xfId="0" applyNumberFormat="1" applyFont="1" applyAlignment="1">
      <alignment horizontal="center" vertical="justify"/>
    </xf>
    <xf numFmtId="0" fontId="0" fillId="0" borderId="0" xfId="0" applyAlignment="1">
      <alignment wrapText="1"/>
    </xf>
    <xf numFmtId="0" fontId="0" fillId="0" borderId="0" xfId="0" applyAlignment="1">
      <alignment horizontal="center"/>
    </xf>
    <xf numFmtId="0" fontId="10" fillId="0" borderId="0" xfId="0" applyFont="1" applyAlignment="1">
      <alignment horizontal="center" vertical="center"/>
    </xf>
    <xf numFmtId="0" fontId="10" fillId="0" borderId="0" xfId="0" applyFont="1" applyAlignment="1">
      <alignment horizontal="right" vertical="center"/>
    </xf>
    <xf numFmtId="0" fontId="23" fillId="0" borderId="0" xfId="0" applyFont="1"/>
    <xf numFmtId="0" fontId="24" fillId="0" borderId="0" xfId="0" applyFont="1"/>
    <xf numFmtId="0" fontId="12" fillId="0" borderId="0" xfId="0" applyFont="1"/>
    <xf numFmtId="17" fontId="11" fillId="24" borderId="32" xfId="0" applyNumberFormat="1" applyFont="1" applyFill="1" applyBorder="1" applyAlignment="1">
      <alignment horizontal="center" vertical="center"/>
    </xf>
    <xf numFmtId="17" fontId="11" fillId="24" borderId="33" xfId="0" applyNumberFormat="1" applyFont="1" applyFill="1" applyBorder="1" applyAlignment="1">
      <alignment horizontal="center" vertical="center"/>
    </xf>
    <xf numFmtId="17" fontId="11" fillId="24" borderId="34" xfId="0" applyNumberFormat="1" applyFont="1" applyFill="1" applyBorder="1" applyAlignment="1">
      <alignment horizontal="center" vertical="center"/>
    </xf>
    <xf numFmtId="17" fontId="6" fillId="24" borderId="25" xfId="0" applyNumberFormat="1" applyFont="1" applyFill="1" applyBorder="1" applyAlignment="1">
      <alignment horizontal="center" vertical="center"/>
    </xf>
    <xf numFmtId="17" fontId="6" fillId="24" borderId="36" xfId="0" applyNumberFormat="1" applyFont="1" applyFill="1" applyBorder="1" applyAlignment="1">
      <alignment horizontal="center" vertical="center"/>
    </xf>
    <xf numFmtId="168" fontId="0" fillId="0" borderId="0" xfId="0" applyNumberFormat="1"/>
    <xf numFmtId="0" fontId="10" fillId="0" borderId="0" xfId="0" applyFont="1" applyAlignment="1">
      <alignment vertical="center"/>
    </xf>
    <xf numFmtId="41" fontId="6" fillId="0" borderId="0" xfId="0" applyNumberFormat="1" applyFont="1" applyAlignment="1">
      <alignment horizontal="right" vertical="center"/>
    </xf>
    <xf numFmtId="0" fontId="18" fillId="0" borderId="0" xfId="0" applyFont="1" applyAlignment="1">
      <alignment vertical="center"/>
    </xf>
    <xf numFmtId="0" fontId="10" fillId="0" borderId="0" xfId="0" applyFont="1" applyAlignment="1">
      <alignment vertical="center" wrapText="1"/>
    </xf>
    <xf numFmtId="41" fontId="6" fillId="0" borderId="0" xfId="0" applyNumberFormat="1" applyFont="1" applyAlignment="1">
      <alignment vertical="center" wrapText="1"/>
    </xf>
    <xf numFmtId="0" fontId="27" fillId="0" borderId="0" xfId="0" applyFont="1"/>
    <xf numFmtId="166" fontId="6" fillId="0" borderId="0" xfId="0" applyNumberFormat="1" applyFont="1"/>
    <xf numFmtId="167" fontId="6" fillId="25" borderId="0" xfId="0" applyNumberFormat="1" applyFont="1" applyFill="1" applyAlignment="1">
      <alignment vertical="center"/>
    </xf>
    <xf numFmtId="0" fontId="25" fillId="0" borderId="0" xfId="0" applyFont="1" applyAlignment="1">
      <alignment horizontal="center" vertical="center"/>
    </xf>
    <xf numFmtId="0" fontId="0" fillId="0" borderId="0" xfId="0" applyAlignment="1">
      <alignment horizontal="right"/>
    </xf>
    <xf numFmtId="41" fontId="6" fillId="0" borderId="0" xfId="0" applyNumberFormat="1" applyFont="1" applyAlignment="1">
      <alignment horizontal="right"/>
    </xf>
    <xf numFmtId="165" fontId="6" fillId="0" borderId="0" xfId="0" applyNumberFormat="1" applyFont="1" applyAlignment="1">
      <alignment horizontal="right"/>
    </xf>
    <xf numFmtId="0" fontId="21" fillId="0" borderId="0" xfId="0" applyFont="1" applyAlignment="1">
      <alignment horizontal="right" vertical="center" wrapText="1"/>
    </xf>
    <xf numFmtId="164" fontId="6" fillId="0" borderId="0" xfId="0" applyNumberFormat="1" applyFont="1"/>
    <xf numFmtId="0" fontId="5" fillId="0" borderId="0" xfId="0" applyFont="1" applyAlignment="1">
      <alignment horizontal="left"/>
    </xf>
    <xf numFmtId="0" fontId="6" fillId="0" borderId="0" xfId="0" applyFont="1" applyAlignment="1">
      <alignment horizontal="right"/>
    </xf>
    <xf numFmtId="9" fontId="6" fillId="0" borderId="0" xfId="0" applyNumberFormat="1" applyFont="1" applyAlignment="1">
      <alignment horizontal="center"/>
    </xf>
    <xf numFmtId="0" fontId="0" fillId="24" borderId="110" xfId="0" applyFill="1" applyBorder="1" applyAlignment="1">
      <alignment horizontal="left"/>
    </xf>
    <xf numFmtId="9" fontId="6" fillId="24" borderId="106" xfId="0" applyNumberFormat="1" applyFont="1" applyFill="1" applyBorder="1" applyAlignment="1">
      <alignment horizontal="center"/>
    </xf>
    <xf numFmtId="0" fontId="6" fillId="0" borderId="0" xfId="0" applyFont="1" applyAlignment="1">
      <alignment horizontal="left"/>
    </xf>
    <xf numFmtId="0" fontId="6" fillId="0" borderId="38" xfId="0" applyFont="1" applyBorder="1" applyAlignment="1">
      <alignment horizontal="left"/>
    </xf>
    <xf numFmtId="9" fontId="6" fillId="38" borderId="94" xfId="0" applyNumberFormat="1" applyFont="1" applyFill="1" applyBorder="1" applyAlignment="1">
      <alignment horizontal="center"/>
    </xf>
    <xf numFmtId="0" fontId="6" fillId="39" borderId="87" xfId="0" applyFont="1" applyFill="1" applyBorder="1" applyAlignment="1">
      <alignment horizontal="left"/>
    </xf>
    <xf numFmtId="0" fontId="6" fillId="39" borderId="92" xfId="0" applyFont="1" applyFill="1" applyBorder="1" applyAlignment="1">
      <alignment horizontal="left"/>
    </xf>
    <xf numFmtId="0" fontId="0" fillId="36" borderId="104" xfId="0" applyFill="1" applyBorder="1" applyAlignment="1">
      <alignment horizontal="left"/>
    </xf>
    <xf numFmtId="0" fontId="5" fillId="36" borderId="85" xfId="0" applyFont="1" applyFill="1" applyBorder="1" applyAlignment="1">
      <alignment horizontal="left"/>
    </xf>
    <xf numFmtId="0" fontId="5" fillId="36" borderId="91" xfId="0" applyFont="1" applyFill="1" applyBorder="1" applyAlignment="1">
      <alignment horizontal="left"/>
    </xf>
    <xf numFmtId="168" fontId="6" fillId="0" borderId="0" xfId="0" applyNumberFormat="1" applyFont="1"/>
    <xf numFmtId="168" fontId="15" fillId="24" borderId="14" xfId="0" applyNumberFormat="1" applyFont="1" applyFill="1" applyBorder="1"/>
    <xf numFmtId="168" fontId="15" fillId="0" borderId="0" xfId="0" applyNumberFormat="1" applyFont="1"/>
    <xf numFmtId="168" fontId="13" fillId="0" borderId="0" xfId="0" applyNumberFormat="1" applyFont="1"/>
    <xf numFmtId="168" fontId="13" fillId="25" borderId="15" xfId="0" applyNumberFormat="1" applyFont="1" applyFill="1" applyBorder="1"/>
    <xf numFmtId="168" fontId="15" fillId="36" borderId="14" xfId="0" applyNumberFormat="1" applyFont="1" applyFill="1" applyBorder="1"/>
    <xf numFmtId="168" fontId="13" fillId="36" borderId="15" xfId="0" applyNumberFormat="1" applyFont="1" applyFill="1" applyBorder="1"/>
    <xf numFmtId="168" fontId="13" fillId="40" borderId="15" xfId="0" applyNumberFormat="1" applyFont="1" applyFill="1" applyBorder="1"/>
    <xf numFmtId="168" fontId="13" fillId="25" borderId="14" xfId="0" applyNumberFormat="1" applyFont="1" applyFill="1" applyBorder="1"/>
    <xf numFmtId="41" fontId="49" fillId="0" borderId="0" xfId="0" applyNumberFormat="1" applyFont="1"/>
    <xf numFmtId="168" fontId="13" fillId="40" borderId="14" xfId="0" applyNumberFormat="1" applyFont="1" applyFill="1" applyBorder="1"/>
    <xf numFmtId="168" fontId="5" fillId="0" borderId="0" xfId="0" applyNumberFormat="1" applyFont="1"/>
    <xf numFmtId="168" fontId="16" fillId="0" borderId="0" xfId="0" applyNumberFormat="1" applyFont="1"/>
    <xf numFmtId="168" fontId="6" fillId="38" borderId="14" xfId="0" applyNumberFormat="1" applyFont="1" applyFill="1" applyBorder="1"/>
    <xf numFmtId="168" fontId="6" fillId="25" borderId="30" xfId="0" applyNumberFormat="1" applyFont="1" applyFill="1" applyBorder="1"/>
    <xf numFmtId="168" fontId="10" fillId="37" borderId="29" xfId="0" applyNumberFormat="1" applyFont="1" applyFill="1" applyBorder="1"/>
    <xf numFmtId="168" fontId="6" fillId="0" borderId="29" xfId="0" applyNumberFormat="1" applyFont="1" applyBorder="1"/>
    <xf numFmtId="168" fontId="5" fillId="24" borderId="59" xfId="0" applyNumberFormat="1" applyFont="1" applyFill="1" applyBorder="1"/>
    <xf numFmtId="168" fontId="5" fillId="24" borderId="76" xfId="0" applyNumberFormat="1" applyFont="1" applyFill="1" applyBorder="1"/>
    <xf numFmtId="168" fontId="5" fillId="24" borderId="77" xfId="0" applyNumberFormat="1" applyFont="1" applyFill="1" applyBorder="1"/>
    <xf numFmtId="168" fontId="5" fillId="24" borderId="88" xfId="0" applyNumberFormat="1" applyFont="1" applyFill="1" applyBorder="1"/>
    <xf numFmtId="168" fontId="5" fillId="24" borderId="91" xfId="0" applyNumberFormat="1" applyFont="1" applyFill="1" applyBorder="1"/>
    <xf numFmtId="168" fontId="5" fillId="24" borderId="64" xfId="0" applyNumberFormat="1" applyFont="1" applyFill="1" applyBorder="1"/>
    <xf numFmtId="168" fontId="5" fillId="24" borderId="65" xfId="0" applyNumberFormat="1" applyFont="1" applyFill="1" applyBorder="1"/>
    <xf numFmtId="168" fontId="5" fillId="24" borderId="89" xfId="0" applyNumberFormat="1" applyFont="1" applyFill="1" applyBorder="1"/>
    <xf numFmtId="168" fontId="6" fillId="39" borderId="87" xfId="0" applyNumberFormat="1" applyFont="1" applyFill="1" applyBorder="1"/>
    <xf numFmtId="168" fontId="6" fillId="39" borderId="80" xfId="0" applyNumberFormat="1" applyFont="1" applyFill="1" applyBorder="1"/>
    <xf numFmtId="168" fontId="6" fillId="39" borderId="81" xfId="0" applyNumberFormat="1" applyFont="1" applyFill="1" applyBorder="1"/>
    <xf numFmtId="168" fontId="6" fillId="38" borderId="90" xfId="0" applyNumberFormat="1" applyFont="1" applyFill="1" applyBorder="1"/>
    <xf numFmtId="168" fontId="6" fillId="39" borderId="92" xfId="0" applyNumberFormat="1" applyFont="1" applyFill="1" applyBorder="1"/>
    <xf numFmtId="168" fontId="6" fillId="39" borderId="93" xfId="0" applyNumberFormat="1" applyFont="1" applyFill="1" applyBorder="1"/>
    <xf numFmtId="168" fontId="6" fillId="39" borderId="94" xfId="0" applyNumberFormat="1" applyFont="1" applyFill="1" applyBorder="1"/>
    <xf numFmtId="168" fontId="6" fillId="38" borderId="84" xfId="0" applyNumberFormat="1" applyFont="1" applyFill="1" applyBorder="1"/>
    <xf numFmtId="168" fontId="10" fillId="37" borderId="95" xfId="0" applyNumberFormat="1" applyFont="1" applyFill="1" applyBorder="1"/>
    <xf numFmtId="168" fontId="10" fillId="37" borderId="96" xfId="0" applyNumberFormat="1" applyFont="1" applyFill="1" applyBorder="1"/>
    <xf numFmtId="168" fontId="10" fillId="37" borderId="97" xfId="0" applyNumberFormat="1" applyFont="1" applyFill="1" applyBorder="1"/>
    <xf numFmtId="168" fontId="10" fillId="0" borderId="17" xfId="0" applyNumberFormat="1" applyFont="1" applyBorder="1"/>
    <xf numFmtId="168" fontId="10" fillId="37" borderId="102" xfId="0" applyNumberFormat="1" applyFont="1" applyFill="1" applyBorder="1"/>
    <xf numFmtId="168" fontId="10" fillId="24" borderId="13" xfId="0" applyNumberFormat="1" applyFont="1" applyFill="1" applyBorder="1"/>
    <xf numFmtId="168" fontId="10" fillId="24" borderId="7" xfId="0" applyNumberFormat="1" applyFont="1" applyFill="1" applyBorder="1"/>
    <xf numFmtId="168" fontId="10" fillId="24" borderId="83" xfId="0" applyNumberFormat="1" applyFont="1" applyFill="1" applyBorder="1"/>
    <xf numFmtId="168" fontId="10" fillId="24" borderId="67" xfId="0" applyNumberFormat="1" applyFont="1" applyFill="1" applyBorder="1"/>
    <xf numFmtId="168" fontId="0" fillId="0" borderId="17" xfId="0" applyNumberFormat="1" applyBorder="1"/>
    <xf numFmtId="168" fontId="6" fillId="39" borderId="21" xfId="0" applyNumberFormat="1" applyFont="1" applyFill="1" applyBorder="1"/>
    <xf numFmtId="168" fontId="6" fillId="39" borderId="26" xfId="0" applyNumberFormat="1" applyFont="1" applyFill="1" applyBorder="1"/>
    <xf numFmtId="168" fontId="6" fillId="0" borderId="17" xfId="0" applyNumberFormat="1" applyFont="1" applyBorder="1"/>
    <xf numFmtId="168" fontId="10" fillId="24" borderId="101" xfId="0" applyNumberFormat="1" applyFont="1" applyFill="1" applyBorder="1"/>
    <xf numFmtId="168" fontId="10" fillId="37" borderId="98" xfId="0" applyNumberFormat="1" applyFont="1" applyFill="1" applyBorder="1"/>
    <xf numFmtId="168" fontId="10" fillId="37" borderId="99" xfId="0" applyNumberFormat="1" applyFont="1" applyFill="1" applyBorder="1"/>
    <xf numFmtId="168" fontId="10" fillId="37" borderId="100" xfId="0" applyNumberFormat="1" applyFont="1" applyFill="1" applyBorder="1"/>
    <xf numFmtId="168" fontId="6" fillId="0" borderId="18" xfId="0" applyNumberFormat="1" applyFont="1" applyBorder="1"/>
    <xf numFmtId="168" fontId="6" fillId="38" borderId="92" xfId="0" applyNumberFormat="1" applyFont="1" applyFill="1" applyBorder="1"/>
    <xf numFmtId="168" fontId="6" fillId="38" borderId="93" xfId="0" applyNumberFormat="1" applyFont="1" applyFill="1" applyBorder="1"/>
    <xf numFmtId="168" fontId="6" fillId="0" borderId="38" xfId="0" applyNumberFormat="1" applyFont="1" applyBorder="1"/>
    <xf numFmtId="168" fontId="6" fillId="25" borderId="70" xfId="0" applyNumberFormat="1" applyFont="1" applyFill="1" applyBorder="1"/>
    <xf numFmtId="168" fontId="6" fillId="25" borderId="71" xfId="0" applyNumberFormat="1" applyFont="1" applyFill="1" applyBorder="1"/>
    <xf numFmtId="168" fontId="6" fillId="0" borderId="16" xfId="0" applyNumberFormat="1" applyFont="1" applyBorder="1"/>
    <xf numFmtId="0" fontId="6" fillId="0" borderId="38" xfId="0" applyFont="1" applyBorder="1" applyAlignment="1">
      <alignment horizontal="right"/>
    </xf>
    <xf numFmtId="0" fontId="5" fillId="0" borderId="0" xfId="0" applyFont="1"/>
    <xf numFmtId="0" fontId="48" fillId="0" borderId="0" xfId="46" applyFont="1"/>
    <xf numFmtId="0" fontId="45" fillId="0" borderId="0" xfId="46" applyFont="1"/>
    <xf numFmtId="166" fontId="19" fillId="0" borderId="0" xfId="0" applyNumberFormat="1" applyFont="1"/>
    <xf numFmtId="0" fontId="0" fillId="0" borderId="0" xfId="0" applyAlignment="1">
      <alignment horizontal="left"/>
    </xf>
    <xf numFmtId="0" fontId="6" fillId="0" borderId="16" xfId="0" applyFont="1" applyBorder="1" applyAlignment="1">
      <alignment horizontal="left"/>
    </xf>
    <xf numFmtId="168" fontId="5" fillId="28" borderId="49" xfId="0" applyNumberFormat="1" applyFont="1" applyFill="1" applyBorder="1" applyProtection="1">
      <protection locked="0"/>
    </xf>
    <xf numFmtId="0" fontId="10" fillId="0" borderId="0" xfId="0" applyFont="1" applyAlignment="1">
      <alignment horizontal="right" vertical="center" wrapText="1"/>
    </xf>
    <xf numFmtId="0" fontId="6" fillId="0" borderId="0" xfId="0" applyFont="1" applyAlignment="1">
      <alignment vertical="center"/>
    </xf>
    <xf numFmtId="0" fontId="6" fillId="39" borderId="93" xfId="0" applyFont="1" applyFill="1" applyBorder="1" applyAlignment="1">
      <alignment horizontal="right"/>
    </xf>
    <xf numFmtId="9" fontId="6" fillId="39" borderId="94" xfId="0" applyNumberFormat="1" applyFont="1" applyFill="1" applyBorder="1" applyAlignment="1">
      <alignment horizontal="center"/>
    </xf>
    <xf numFmtId="0" fontId="26" fillId="0" borderId="0" xfId="0" applyFont="1" applyAlignment="1">
      <alignment horizontal="center"/>
    </xf>
    <xf numFmtId="0" fontId="6" fillId="28" borderId="16" xfId="0" applyFont="1" applyFill="1" applyBorder="1" applyAlignment="1" applyProtection="1">
      <alignment horizontal="center" vertical="center"/>
      <protection locked="0"/>
    </xf>
    <xf numFmtId="1" fontId="6" fillId="24" borderId="16" xfId="0" applyNumberFormat="1" applyFont="1" applyFill="1" applyBorder="1" applyAlignment="1" applyProtection="1">
      <alignment horizontal="center" vertical="center"/>
      <protection locked="0"/>
    </xf>
    <xf numFmtId="0" fontId="5" fillId="0" borderId="0" xfId="0" applyFont="1" applyAlignment="1">
      <alignment horizontal="right"/>
    </xf>
    <xf numFmtId="169" fontId="10" fillId="0" borderId="0" xfId="0" applyNumberFormat="1" applyFont="1"/>
    <xf numFmtId="169" fontId="47" fillId="0" borderId="0" xfId="46" quotePrefix="1" applyNumberFormat="1"/>
    <xf numFmtId="169" fontId="51" fillId="0" borderId="0" xfId="46" quotePrefix="1" applyNumberFormat="1" applyFont="1"/>
    <xf numFmtId="0" fontId="52" fillId="0" borderId="0" xfId="0" applyFont="1" applyAlignment="1">
      <alignment horizontal="right"/>
    </xf>
    <xf numFmtId="169" fontId="52" fillId="0" borderId="0" xfId="46" quotePrefix="1" applyNumberFormat="1" applyFont="1"/>
    <xf numFmtId="0" fontId="0" fillId="0" borderId="0" xfId="0" applyAlignment="1">
      <alignment vertical="center"/>
    </xf>
    <xf numFmtId="0" fontId="45" fillId="43" borderId="0" xfId="46" applyFont="1" applyFill="1"/>
    <xf numFmtId="17" fontId="6" fillId="44" borderId="36" xfId="0" applyNumberFormat="1" applyFont="1" applyFill="1" applyBorder="1" applyAlignment="1" applyProtection="1">
      <alignment horizontal="center" vertical="center"/>
      <protection locked="0"/>
    </xf>
    <xf numFmtId="41" fontId="6" fillId="45" borderId="16" xfId="0" applyNumberFormat="1" applyFont="1" applyFill="1" applyBorder="1" applyAlignment="1">
      <alignment vertical="center" wrapText="1"/>
    </xf>
    <xf numFmtId="165" fontId="6" fillId="42" borderId="16" xfId="0" applyNumberFormat="1" applyFont="1" applyFill="1" applyBorder="1" applyAlignment="1">
      <alignment vertical="center" wrapText="1"/>
    </xf>
    <xf numFmtId="49" fontId="7" fillId="38" borderId="15" xfId="0" applyNumberFormat="1" applyFont="1" applyFill="1" applyBorder="1" applyAlignment="1" applyProtection="1">
      <alignment horizontal="center"/>
      <protection locked="0"/>
    </xf>
    <xf numFmtId="0" fontId="10" fillId="35" borderId="0" xfId="0" applyFont="1" applyFill="1"/>
    <xf numFmtId="0" fontId="10" fillId="35" borderId="0" xfId="0" applyFont="1" applyFill="1" applyAlignment="1">
      <alignment horizontal="left"/>
    </xf>
    <xf numFmtId="41" fontId="14" fillId="0" borderId="0" xfId="0" applyNumberFormat="1" applyFont="1" applyAlignment="1">
      <alignment horizontal="center" vertical="center" wrapText="1"/>
    </xf>
    <xf numFmtId="41" fontId="8" fillId="0" borderId="0" xfId="0" applyNumberFormat="1" applyFont="1" applyAlignment="1">
      <alignment horizontal="right" vertical="center"/>
    </xf>
    <xf numFmtId="41" fontId="14" fillId="0" borderId="0" xfId="0" applyNumberFormat="1" applyFont="1" applyAlignment="1">
      <alignment horizontal="center" vertical="center"/>
    </xf>
    <xf numFmtId="0" fontId="0" fillId="0" borderId="0" xfId="0" applyAlignment="1">
      <alignment horizontal="center" vertical="center"/>
    </xf>
    <xf numFmtId="0" fontId="14" fillId="0" borderId="0" xfId="0" applyFont="1" applyAlignment="1">
      <alignment vertical="center" wrapText="1"/>
    </xf>
    <xf numFmtId="0" fontId="11" fillId="0" borderId="0" xfId="0" applyFont="1" applyAlignment="1">
      <alignment vertical="center"/>
    </xf>
    <xf numFmtId="0" fontId="11" fillId="0" borderId="0" xfId="0" applyFont="1"/>
    <xf numFmtId="0" fontId="65" fillId="0" borderId="0" xfId="0" applyFont="1" applyAlignment="1">
      <alignment horizontal="left" vertical="center"/>
    </xf>
    <xf numFmtId="0" fontId="72" fillId="0" borderId="0" xfId="43" applyFont="1"/>
    <xf numFmtId="0" fontId="73" fillId="0" borderId="0" xfId="43" applyFont="1"/>
    <xf numFmtId="170" fontId="73" fillId="0" borderId="0" xfId="43" applyNumberFormat="1" applyFont="1"/>
    <xf numFmtId="3" fontId="72" fillId="0" borderId="0" xfId="43" applyNumberFormat="1" applyFont="1"/>
    <xf numFmtId="4" fontId="71" fillId="0" borderId="132" xfId="43" applyNumberFormat="1" applyFont="1" applyBorder="1"/>
    <xf numFmtId="4" fontId="71" fillId="0" borderId="129" xfId="43" applyNumberFormat="1" applyFont="1" applyBorder="1"/>
    <xf numFmtId="4" fontId="66" fillId="0" borderId="129" xfId="43" applyNumberFormat="1" applyFont="1" applyBorder="1"/>
    <xf numFmtId="4" fontId="66" fillId="0" borderId="133" xfId="43" applyNumberFormat="1" applyFont="1" applyBorder="1"/>
    <xf numFmtId="4" fontId="73" fillId="0" borderId="132" xfId="43" applyNumberFormat="1" applyFont="1" applyBorder="1"/>
    <xf numFmtId="3" fontId="66" fillId="0" borderId="129" xfId="43" applyNumberFormat="1" applyFont="1" applyBorder="1"/>
    <xf numFmtId="3" fontId="72" fillId="0" borderId="129" xfId="43" applyNumberFormat="1" applyFont="1" applyBorder="1"/>
    <xf numFmtId="0" fontId="72" fillId="0" borderId="129" xfId="43" applyFont="1" applyBorder="1" applyAlignment="1">
      <alignment horizontal="center"/>
    </xf>
    <xf numFmtId="0" fontId="75" fillId="0" borderId="133" xfId="43" applyFont="1" applyBorder="1" applyAlignment="1">
      <alignment horizontal="center"/>
    </xf>
    <xf numFmtId="4" fontId="71" fillId="0" borderId="134" xfId="43" applyNumberFormat="1" applyFont="1" applyBorder="1"/>
    <xf numFmtId="4" fontId="71" fillId="0" borderId="30" xfId="43" applyNumberFormat="1" applyFont="1" applyBorder="1"/>
    <xf numFmtId="4" fontId="66" fillId="0" borderId="30" xfId="43" applyNumberFormat="1" applyFont="1" applyBorder="1"/>
    <xf numFmtId="4" fontId="66" fillId="0" borderId="135" xfId="43" applyNumberFormat="1" applyFont="1" applyBorder="1"/>
    <xf numFmtId="4" fontId="73" fillId="0" borderId="134" xfId="43" applyNumberFormat="1" applyFont="1" applyBorder="1"/>
    <xf numFmtId="3" fontId="66" fillId="0" borderId="128" xfId="43" applyNumberFormat="1" applyFont="1" applyBorder="1"/>
    <xf numFmtId="3" fontId="72" fillId="0" borderId="128" xfId="43" applyNumberFormat="1" applyFont="1" applyBorder="1"/>
    <xf numFmtId="3" fontId="72" fillId="0" borderId="30" xfId="43" applyNumberFormat="1" applyFont="1" applyBorder="1"/>
    <xf numFmtId="0" fontId="72" fillId="0" borderId="30" xfId="43" applyFont="1" applyBorder="1" applyAlignment="1">
      <alignment horizontal="center"/>
    </xf>
    <xf numFmtId="0" fontId="75" fillId="0" borderId="135" xfId="43" applyFont="1" applyBorder="1" applyAlignment="1">
      <alignment horizontal="center"/>
    </xf>
    <xf numFmtId="3" fontId="66" fillId="0" borderId="130" xfId="43" applyNumberFormat="1" applyFont="1" applyBorder="1"/>
    <xf numFmtId="3" fontId="72" fillId="0" borderId="130" xfId="43" applyNumberFormat="1" applyFont="1" applyBorder="1"/>
    <xf numFmtId="4" fontId="71" fillId="0" borderId="136" xfId="43" applyNumberFormat="1" applyFont="1" applyBorder="1"/>
    <xf numFmtId="4" fontId="66" fillId="0" borderId="137" xfId="43" applyNumberFormat="1" applyFont="1" applyBorder="1"/>
    <xf numFmtId="4" fontId="73" fillId="0" borderId="136" xfId="43" applyNumberFormat="1" applyFont="1" applyBorder="1"/>
    <xf numFmtId="0" fontId="75" fillId="0" borderId="137" xfId="43" applyFont="1" applyBorder="1" applyAlignment="1">
      <alignment horizontal="center"/>
    </xf>
    <xf numFmtId="171" fontId="72" fillId="0" borderId="0" xfId="43" applyNumberFormat="1" applyFont="1"/>
    <xf numFmtId="172" fontId="76" fillId="0" borderId="0" xfId="43" applyNumberFormat="1" applyFont="1" applyAlignment="1">
      <alignment horizontal="center" vertical="center"/>
    </xf>
    <xf numFmtId="1" fontId="76" fillId="0" borderId="136" xfId="43" applyNumberFormat="1" applyFont="1" applyBorder="1" applyAlignment="1">
      <alignment horizontal="center" vertical="center"/>
    </xf>
    <xf numFmtId="172" fontId="76" fillId="0" borderId="137" xfId="43" applyNumberFormat="1" applyFont="1" applyBorder="1" applyAlignment="1">
      <alignment horizontal="center" vertical="center"/>
    </xf>
    <xf numFmtId="172" fontId="76" fillId="0" borderId="136" xfId="43" applyNumberFormat="1" applyFont="1" applyBorder="1" applyAlignment="1">
      <alignment horizontal="center" vertical="center"/>
    </xf>
    <xf numFmtId="0" fontId="66" fillId="0" borderId="0" xfId="43" applyFont="1" applyAlignment="1">
      <alignment horizontal="center" vertical="center"/>
    </xf>
    <xf numFmtId="0" fontId="71" fillId="0" borderId="138" xfId="43" applyFont="1" applyBorder="1" applyAlignment="1">
      <alignment horizontal="center" vertical="center" wrapText="1"/>
    </xf>
    <xf numFmtId="0" fontId="71" fillId="0" borderId="128" xfId="43" applyFont="1" applyBorder="1" applyAlignment="1">
      <alignment horizontal="center" vertical="center" wrapText="1"/>
    </xf>
    <xf numFmtId="0" fontId="66" fillId="0" borderId="128" xfId="43" applyFont="1" applyBorder="1" applyAlignment="1">
      <alignment horizontal="center" vertical="center" wrapText="1"/>
    </xf>
    <xf numFmtId="0" fontId="66" fillId="0" borderId="139" xfId="43" applyFont="1" applyBorder="1" applyAlignment="1">
      <alignment horizontal="center" vertical="center" wrapText="1"/>
    </xf>
    <xf numFmtId="3" fontId="66" fillId="0" borderId="128" xfId="43" applyNumberFormat="1" applyFont="1" applyBorder="1" applyAlignment="1">
      <alignment horizontal="center" vertical="center" wrapText="1"/>
    </xf>
    <xf numFmtId="0" fontId="77" fillId="0" borderId="0" xfId="43" applyFont="1"/>
    <xf numFmtId="0" fontId="78" fillId="0" borderId="0" xfId="43" applyFont="1"/>
    <xf numFmtId="0" fontId="14" fillId="0" borderId="0" xfId="0" applyFont="1" applyAlignment="1">
      <alignment horizontal="right" vertical="center"/>
    </xf>
    <xf numFmtId="0" fontId="22" fillId="0" borderId="0" xfId="0" applyFont="1" applyAlignment="1">
      <alignment horizontal="right" vertical="center"/>
    </xf>
    <xf numFmtId="0" fontId="6" fillId="34" borderId="16" xfId="0" applyFont="1" applyFill="1" applyBorder="1" applyAlignment="1" applyProtection="1">
      <alignment horizontal="left" vertical="center"/>
      <protection locked="0"/>
    </xf>
    <xf numFmtId="0" fontId="7" fillId="0" borderId="0" xfId="0" applyFont="1" applyAlignment="1">
      <alignment horizontal="right" vertical="center"/>
    </xf>
    <xf numFmtId="0" fontId="14" fillId="0" borderId="0" xfId="0" applyFont="1" applyAlignment="1">
      <alignment vertical="center"/>
    </xf>
    <xf numFmtId="41" fontId="14" fillId="0" borderId="0" xfId="0" applyNumberFormat="1" applyFont="1" applyAlignment="1">
      <alignment vertical="center" wrapText="1"/>
    </xf>
    <xf numFmtId="41" fontId="7" fillId="0" borderId="0" xfId="0" applyNumberFormat="1" applyFont="1" applyAlignment="1">
      <alignment vertical="center"/>
    </xf>
    <xf numFmtId="0" fontId="6" fillId="0" borderId="0" xfId="0" applyFont="1" applyAlignment="1">
      <alignment horizontal="center" vertical="center"/>
    </xf>
    <xf numFmtId="17" fontId="6" fillId="0" borderId="0" xfId="0" applyNumberFormat="1" applyFont="1" applyAlignment="1">
      <alignment horizontal="center" vertical="center"/>
    </xf>
    <xf numFmtId="168" fontId="15" fillId="24" borderId="14" xfId="0" applyNumberFormat="1" applyFont="1" applyFill="1" applyBorder="1" applyAlignment="1">
      <alignment vertical="center"/>
    </xf>
    <xf numFmtId="168" fontId="15" fillId="0" borderId="0" xfId="0" applyNumberFormat="1" applyFont="1" applyAlignment="1">
      <alignment vertical="center"/>
    </xf>
    <xf numFmtId="168" fontId="13" fillId="24" borderId="15" xfId="0" applyNumberFormat="1" applyFont="1" applyFill="1" applyBorder="1" applyAlignment="1">
      <alignment vertical="center"/>
    </xf>
    <xf numFmtId="168" fontId="13" fillId="0" borderId="0" xfId="0" applyNumberFormat="1" applyFont="1" applyAlignment="1">
      <alignment vertical="center"/>
    </xf>
    <xf numFmtId="168" fontId="15" fillId="25" borderId="14" xfId="0" applyNumberFormat="1" applyFont="1" applyFill="1" applyBorder="1" applyAlignment="1">
      <alignment vertical="center"/>
    </xf>
    <xf numFmtId="168" fontId="13" fillId="25" borderId="15" xfId="0" applyNumberFormat="1" applyFont="1" applyFill="1" applyBorder="1" applyAlignment="1">
      <alignment vertical="center"/>
    </xf>
    <xf numFmtId="168" fontId="15" fillId="26" borderId="14" xfId="0" applyNumberFormat="1" applyFont="1" applyFill="1" applyBorder="1" applyAlignment="1">
      <alignment vertical="center"/>
    </xf>
    <xf numFmtId="168" fontId="13" fillId="26" borderId="15" xfId="0" applyNumberFormat="1" applyFont="1" applyFill="1" applyBorder="1" applyAlignment="1">
      <alignment vertical="center"/>
    </xf>
    <xf numFmtId="168" fontId="15" fillId="27" borderId="14" xfId="0" applyNumberFormat="1" applyFont="1" applyFill="1" applyBorder="1" applyAlignment="1">
      <alignment vertical="center"/>
    </xf>
    <xf numFmtId="168" fontId="13" fillId="27" borderId="15" xfId="0" applyNumberFormat="1" applyFont="1" applyFill="1" applyBorder="1" applyAlignment="1">
      <alignment vertical="center"/>
    </xf>
    <xf numFmtId="168" fontId="6" fillId="0" borderId="0" xfId="0" applyNumberFormat="1" applyFont="1" applyAlignment="1">
      <alignment horizontal="center" vertical="center"/>
    </xf>
    <xf numFmtId="168" fontId="10" fillId="0" borderId="0" xfId="0" applyNumberFormat="1" applyFont="1" applyAlignment="1">
      <alignment vertical="center"/>
    </xf>
    <xf numFmtId="0" fontId="61" fillId="0" borderId="0" xfId="0" applyFont="1" applyAlignment="1">
      <alignment vertical="center"/>
    </xf>
    <xf numFmtId="0" fontId="5" fillId="0" borderId="74" xfId="0" applyFont="1" applyBorder="1" applyAlignment="1">
      <alignment horizontal="left" vertical="center"/>
    </xf>
    <xf numFmtId="168" fontId="5" fillId="28" borderId="74" xfId="0" applyNumberFormat="1" applyFont="1" applyFill="1" applyBorder="1" applyAlignment="1" applyProtection="1">
      <alignment vertical="center"/>
      <protection locked="0"/>
    </xf>
    <xf numFmtId="168" fontId="5" fillId="28" borderId="54" xfId="0" applyNumberFormat="1" applyFont="1" applyFill="1" applyBorder="1" applyAlignment="1" applyProtection="1">
      <alignment vertical="center"/>
      <protection locked="0"/>
    </xf>
    <xf numFmtId="168" fontId="5" fillId="28" borderId="55" xfId="0" applyNumberFormat="1" applyFont="1" applyFill="1" applyBorder="1" applyAlignment="1" applyProtection="1">
      <alignment vertical="center"/>
      <protection locked="0"/>
    </xf>
    <xf numFmtId="168" fontId="5" fillId="0" borderId="0" xfId="0" applyNumberFormat="1" applyFont="1" applyAlignment="1">
      <alignment vertical="center"/>
    </xf>
    <xf numFmtId="168" fontId="5" fillId="24" borderId="62" xfId="0" applyNumberFormat="1" applyFont="1" applyFill="1" applyBorder="1" applyAlignment="1">
      <alignment vertical="center"/>
    </xf>
    <xf numFmtId="0" fontId="5" fillId="0" borderId="0" xfId="0" applyFont="1" applyAlignment="1">
      <alignment vertical="center"/>
    </xf>
    <xf numFmtId="0" fontId="5" fillId="0" borderId="66" xfId="0" applyFont="1" applyBorder="1" applyAlignment="1">
      <alignment horizontal="left" vertical="center"/>
    </xf>
    <xf numFmtId="168" fontId="5" fillId="28" borderId="48" xfId="0" applyNumberFormat="1" applyFont="1" applyFill="1" applyBorder="1" applyAlignment="1" applyProtection="1">
      <alignment vertical="center"/>
      <protection locked="0"/>
    </xf>
    <xf numFmtId="168" fontId="5" fillId="28" borderId="49" xfId="0" applyNumberFormat="1" applyFont="1" applyFill="1" applyBorder="1" applyAlignment="1" applyProtection="1">
      <alignment vertical="center"/>
      <protection locked="0"/>
    </xf>
    <xf numFmtId="168" fontId="5" fillId="28" borderId="50" xfId="0" applyNumberFormat="1" applyFont="1" applyFill="1" applyBorder="1" applyAlignment="1" applyProtection="1">
      <alignment vertical="center"/>
      <protection locked="0"/>
    </xf>
    <xf numFmtId="168" fontId="5" fillId="24" borderId="67" xfId="0" applyNumberFormat="1" applyFont="1" applyFill="1" applyBorder="1" applyAlignment="1">
      <alignment vertical="center"/>
    </xf>
    <xf numFmtId="168" fontId="6" fillId="36" borderId="51" xfId="0" applyNumberFormat="1" applyFont="1" applyFill="1" applyBorder="1" applyAlignment="1">
      <alignment vertical="center"/>
    </xf>
    <xf numFmtId="168" fontId="6" fillId="36" borderId="52" xfId="0" applyNumberFormat="1" applyFont="1" applyFill="1" applyBorder="1" applyAlignment="1">
      <alignment vertical="center"/>
    </xf>
    <xf numFmtId="168" fontId="6" fillId="36" borderId="53" xfId="0" applyNumberFormat="1" applyFont="1" applyFill="1" applyBorder="1" applyAlignment="1">
      <alignment vertical="center"/>
    </xf>
    <xf numFmtId="168" fontId="6" fillId="0" borderId="0" xfId="0" applyNumberFormat="1" applyFont="1" applyAlignment="1">
      <alignment vertical="center"/>
    </xf>
    <xf numFmtId="168" fontId="6" fillId="25" borderId="82" xfId="0" applyNumberFormat="1" applyFont="1" applyFill="1" applyBorder="1" applyAlignment="1">
      <alignment vertical="center"/>
    </xf>
    <xf numFmtId="0" fontId="16" fillId="0" borderId="0" xfId="0" applyFont="1" applyAlignment="1">
      <alignment horizontal="left" vertical="center"/>
    </xf>
    <xf numFmtId="168" fontId="16" fillId="0" borderId="0" xfId="0" applyNumberFormat="1" applyFont="1" applyAlignment="1">
      <alignment vertical="center"/>
    </xf>
    <xf numFmtId="0" fontId="16" fillId="0" borderId="0" xfId="0" applyFont="1" applyAlignment="1">
      <alignment vertical="center"/>
    </xf>
    <xf numFmtId="9" fontId="6" fillId="34" borderId="70" xfId="0" applyNumberFormat="1" applyFont="1" applyFill="1" applyBorder="1" applyAlignment="1" applyProtection="1">
      <alignment horizontal="center" vertical="center"/>
      <protection locked="0"/>
    </xf>
    <xf numFmtId="168" fontId="5" fillId="36" borderId="70" xfId="0" applyNumberFormat="1" applyFont="1" applyFill="1" applyBorder="1" applyAlignment="1">
      <alignment vertical="center"/>
    </xf>
    <xf numFmtId="168" fontId="5" fillId="36" borderId="71" xfId="0" applyNumberFormat="1" applyFont="1" applyFill="1" applyBorder="1" applyAlignment="1">
      <alignment vertical="center"/>
    </xf>
    <xf numFmtId="168" fontId="5" fillId="0" borderId="29" xfId="0" applyNumberFormat="1" applyFont="1" applyBorder="1" applyAlignment="1">
      <alignment vertical="center"/>
    </xf>
    <xf numFmtId="168" fontId="6" fillId="38" borderId="14" xfId="0" applyNumberFormat="1" applyFont="1" applyFill="1" applyBorder="1" applyAlignment="1">
      <alignment vertical="center"/>
    </xf>
    <xf numFmtId="0" fontId="13" fillId="0" borderId="0" xfId="0" applyFont="1" applyAlignment="1">
      <alignment vertical="center"/>
    </xf>
    <xf numFmtId="168" fontId="0" fillId="0" borderId="0" xfId="0" applyNumberFormat="1" applyAlignment="1">
      <alignment vertical="center"/>
    </xf>
    <xf numFmtId="168" fontId="10" fillId="37" borderId="121" xfId="0" applyNumberFormat="1" applyFont="1" applyFill="1" applyBorder="1" applyAlignment="1">
      <alignment vertical="center"/>
    </xf>
    <xf numFmtId="168" fontId="10" fillId="37" borderId="122" xfId="0" applyNumberFormat="1" applyFont="1" applyFill="1" applyBorder="1" applyAlignment="1">
      <alignment vertical="center"/>
    </xf>
    <xf numFmtId="168" fontId="10" fillId="37" borderId="123" xfId="0" applyNumberFormat="1" applyFont="1" applyFill="1" applyBorder="1" applyAlignment="1">
      <alignment vertical="center"/>
    </xf>
    <xf numFmtId="168" fontId="10" fillId="0" borderId="38" xfId="0" applyNumberFormat="1" applyFont="1" applyBorder="1" applyAlignment="1">
      <alignment vertical="center"/>
    </xf>
    <xf numFmtId="168" fontId="10" fillId="37" borderId="28" xfId="0" applyNumberFormat="1" applyFont="1" applyFill="1" applyBorder="1" applyAlignment="1">
      <alignment vertical="center"/>
    </xf>
    <xf numFmtId="0" fontId="5" fillId="28" borderId="13" xfId="0" applyFont="1" applyFill="1" applyBorder="1" applyAlignment="1" applyProtection="1">
      <alignment horizontal="left" vertical="center"/>
      <protection locked="0"/>
    </xf>
    <xf numFmtId="0" fontId="5" fillId="28" borderId="27" xfId="0" applyFont="1" applyFill="1" applyBorder="1" applyAlignment="1" applyProtection="1">
      <alignment horizontal="left" vertical="center"/>
      <protection locked="0"/>
    </xf>
    <xf numFmtId="168" fontId="10" fillId="24" borderId="29" xfId="0" applyNumberFormat="1" applyFont="1" applyFill="1" applyBorder="1" applyAlignment="1">
      <alignment vertical="center"/>
    </xf>
    <xf numFmtId="0" fontId="0" fillId="28" borderId="13" xfId="0" applyFill="1" applyBorder="1" applyAlignment="1" applyProtection="1">
      <alignment horizontal="left" vertical="center"/>
      <protection locked="0"/>
    </xf>
    <xf numFmtId="0" fontId="0" fillId="0" borderId="13" xfId="0" applyBorder="1" applyAlignment="1">
      <alignment horizontal="left" vertical="center"/>
    </xf>
    <xf numFmtId="168" fontId="0" fillId="0" borderId="73" xfId="0" applyNumberFormat="1" applyBorder="1" applyAlignment="1">
      <alignment vertical="center"/>
    </xf>
    <xf numFmtId="0" fontId="0" fillId="34" borderId="13" xfId="0" applyFill="1" applyBorder="1" applyAlignment="1" applyProtection="1">
      <alignment horizontal="left" vertical="center"/>
      <protection locked="0"/>
    </xf>
    <xf numFmtId="168" fontId="6" fillId="25" borderId="30" xfId="0" applyNumberFormat="1" applyFont="1" applyFill="1" applyBorder="1" applyAlignment="1">
      <alignment vertical="center"/>
    </xf>
    <xf numFmtId="168" fontId="5" fillId="28" borderId="91" xfId="0" applyNumberFormat="1" applyFont="1" applyFill="1" applyBorder="1" applyAlignment="1" applyProtection="1">
      <alignment vertical="center"/>
      <protection locked="0"/>
    </xf>
    <xf numFmtId="0" fontId="0" fillId="34" borderId="27" xfId="0" applyFill="1" applyBorder="1" applyAlignment="1" applyProtection="1">
      <alignment horizontal="left" vertical="center"/>
      <protection locked="0"/>
    </xf>
    <xf numFmtId="168" fontId="0" fillId="28" borderId="110" xfId="0" applyNumberFormat="1" applyFill="1" applyBorder="1" applyAlignment="1" applyProtection="1">
      <alignment vertical="center"/>
      <protection locked="0"/>
    </xf>
    <xf numFmtId="168" fontId="0" fillId="28" borderId="124" xfId="0" applyNumberFormat="1" applyFill="1" applyBorder="1" applyAlignment="1" applyProtection="1">
      <alignment vertical="center"/>
      <protection locked="0"/>
    </xf>
    <xf numFmtId="168" fontId="0" fillId="28" borderId="125" xfId="0" applyNumberFormat="1" applyFill="1" applyBorder="1" applyAlignment="1" applyProtection="1">
      <alignment vertical="center"/>
      <protection locked="0"/>
    </xf>
    <xf numFmtId="168" fontId="0" fillId="0" borderId="38" xfId="0" applyNumberFormat="1" applyBorder="1" applyAlignment="1">
      <alignment vertical="center"/>
    </xf>
    <xf numFmtId="168" fontId="0" fillId="37" borderId="107" xfId="0" applyNumberFormat="1" applyFill="1" applyBorder="1" applyAlignment="1">
      <alignment vertical="center"/>
    </xf>
    <xf numFmtId="168" fontId="0" fillId="37" borderId="108" xfId="0" applyNumberFormat="1" applyFill="1" applyBorder="1" applyAlignment="1">
      <alignment vertical="center"/>
    </xf>
    <xf numFmtId="168" fontId="0" fillId="37" borderId="109" xfId="0" applyNumberFormat="1" applyFill="1" applyBorder="1" applyAlignment="1">
      <alignment vertical="center"/>
    </xf>
    <xf numFmtId="168" fontId="10" fillId="37" borderId="29" xfId="0" applyNumberFormat="1" applyFont="1" applyFill="1" applyBorder="1" applyAlignment="1">
      <alignment vertical="center"/>
    </xf>
    <xf numFmtId="0" fontId="5" fillId="0" borderId="13" xfId="0" applyFont="1" applyBorder="1" applyAlignment="1">
      <alignment horizontal="left" vertical="center"/>
    </xf>
    <xf numFmtId="168" fontId="5" fillId="34" borderId="48" xfId="0" applyNumberFormat="1" applyFont="1" applyFill="1" applyBorder="1" applyAlignment="1" applyProtection="1">
      <alignment vertical="center"/>
      <protection locked="0"/>
    </xf>
    <xf numFmtId="168" fontId="5" fillId="34" borderId="49" xfId="0" applyNumberFormat="1" applyFont="1" applyFill="1" applyBorder="1" applyAlignment="1" applyProtection="1">
      <alignment vertical="center"/>
      <protection locked="0"/>
    </xf>
    <xf numFmtId="168" fontId="5" fillId="34" borderId="50" xfId="0" applyNumberFormat="1" applyFont="1" applyFill="1" applyBorder="1" applyAlignment="1" applyProtection="1">
      <alignment vertical="center"/>
      <protection locked="0"/>
    </xf>
    <xf numFmtId="168" fontId="5" fillId="34" borderId="56" xfId="0" applyNumberFormat="1" applyFont="1" applyFill="1" applyBorder="1" applyAlignment="1" applyProtection="1">
      <alignment vertical="center"/>
      <protection locked="0"/>
    </xf>
    <xf numFmtId="168" fontId="5" fillId="34" borderId="57" xfId="0" applyNumberFormat="1" applyFont="1" applyFill="1" applyBorder="1" applyAlignment="1" applyProtection="1">
      <alignment vertical="center"/>
      <protection locked="0"/>
    </xf>
    <xf numFmtId="168" fontId="5" fillId="34" borderId="58" xfId="0" applyNumberFormat="1" applyFont="1" applyFill="1" applyBorder="1" applyAlignment="1" applyProtection="1">
      <alignment vertical="center"/>
      <protection locked="0"/>
    </xf>
    <xf numFmtId="168" fontId="10" fillId="37" borderId="85" xfId="0" applyNumberFormat="1" applyFont="1" applyFill="1" applyBorder="1" applyAlignment="1">
      <alignment vertical="center"/>
    </xf>
    <xf numFmtId="168" fontId="10" fillId="37" borderId="86" xfId="0" applyNumberFormat="1" applyFont="1" applyFill="1" applyBorder="1" applyAlignment="1">
      <alignment vertical="center"/>
    </xf>
    <xf numFmtId="168" fontId="10" fillId="37" borderId="103" xfId="0" applyNumberFormat="1" applyFont="1" applyFill="1" applyBorder="1" applyAlignment="1">
      <alignment vertical="center"/>
    </xf>
    <xf numFmtId="168" fontId="10" fillId="0" borderId="29" xfId="0" applyNumberFormat="1" applyFont="1" applyBorder="1" applyAlignment="1">
      <alignment vertical="center"/>
    </xf>
    <xf numFmtId="168" fontId="10" fillId="37" borderId="62" xfId="0" applyNumberFormat="1" applyFont="1" applyFill="1" applyBorder="1" applyAlignment="1">
      <alignment vertical="center"/>
    </xf>
    <xf numFmtId="168" fontId="5" fillId="36" borderId="66" xfId="0" applyNumberFormat="1" applyFont="1" applyFill="1" applyBorder="1" applyAlignment="1">
      <alignment vertical="center"/>
    </xf>
    <xf numFmtId="168" fontId="5" fillId="36" borderId="64" xfId="0" applyNumberFormat="1" applyFont="1" applyFill="1" applyBorder="1" applyAlignment="1">
      <alignment vertical="center"/>
    </xf>
    <xf numFmtId="168" fontId="5" fillId="36" borderId="65" xfId="0" applyNumberFormat="1" applyFont="1" applyFill="1" applyBorder="1" applyAlignment="1">
      <alignment vertical="center"/>
    </xf>
    <xf numFmtId="0" fontId="5" fillId="0" borderId="110" xfId="0" applyFont="1" applyBorder="1" applyAlignment="1">
      <alignment horizontal="left" vertical="center"/>
    </xf>
    <xf numFmtId="168" fontId="6" fillId="34" borderId="112" xfId="0" applyNumberFormat="1" applyFont="1" applyFill="1" applyBorder="1" applyAlignment="1" applyProtection="1">
      <alignment vertical="center"/>
      <protection locked="0"/>
    </xf>
    <xf numFmtId="168" fontId="6" fillId="34" borderId="113" xfId="0" applyNumberFormat="1" applyFont="1" applyFill="1" applyBorder="1" applyAlignment="1" applyProtection="1">
      <alignment vertical="center"/>
      <protection locked="0"/>
    </xf>
    <xf numFmtId="168" fontId="6" fillId="0" borderId="29" xfId="0" applyNumberFormat="1" applyFont="1" applyBorder="1" applyAlignment="1">
      <alignment vertical="center"/>
    </xf>
    <xf numFmtId="168" fontId="6" fillId="36" borderId="117" xfId="0" applyNumberFormat="1" applyFont="1" applyFill="1" applyBorder="1" applyAlignment="1">
      <alignment vertical="center"/>
    </xf>
    <xf numFmtId="168" fontId="6" fillId="36" borderId="118" xfId="0" applyNumberFormat="1" applyFont="1" applyFill="1" applyBorder="1" applyAlignment="1">
      <alignment vertical="center"/>
    </xf>
    <xf numFmtId="168" fontId="6" fillId="36" borderId="119" xfId="0" applyNumberFormat="1" applyFont="1" applyFill="1" applyBorder="1" applyAlignment="1">
      <alignment vertical="center"/>
    </xf>
    <xf numFmtId="168" fontId="6" fillId="38" borderId="30" xfId="0" applyNumberFormat="1" applyFont="1" applyFill="1" applyBorder="1" applyAlignment="1">
      <alignment vertical="center"/>
    </xf>
    <xf numFmtId="168" fontId="15" fillId="38" borderId="70" xfId="0" applyNumberFormat="1" applyFont="1" applyFill="1" applyBorder="1" applyAlignment="1">
      <alignment vertical="center"/>
    </xf>
    <xf numFmtId="168" fontId="15" fillId="38" borderId="71" xfId="0" applyNumberFormat="1" applyFont="1" applyFill="1" applyBorder="1" applyAlignment="1">
      <alignment vertical="center"/>
    </xf>
    <xf numFmtId="168" fontId="15" fillId="0" borderId="29" xfId="0" applyNumberFormat="1" applyFont="1" applyBorder="1" applyAlignment="1">
      <alignment vertical="center"/>
    </xf>
    <xf numFmtId="168" fontId="13" fillId="38" borderId="14" xfId="0" applyNumberFormat="1" applyFont="1" applyFill="1" applyBorder="1" applyAlignment="1">
      <alignment vertical="center"/>
    </xf>
    <xf numFmtId="0" fontId="15" fillId="0" borderId="0" xfId="0" applyFont="1" applyAlignment="1">
      <alignment vertical="center"/>
    </xf>
    <xf numFmtId="9" fontId="6" fillId="36" borderId="25" xfId="0" applyNumberFormat="1" applyFont="1" applyFill="1" applyBorder="1" applyAlignment="1">
      <alignment horizontal="center" vertical="center"/>
    </xf>
    <xf numFmtId="0" fontId="0" fillId="36" borderId="13" xfId="0" applyFill="1" applyBorder="1" applyAlignment="1">
      <alignment horizontal="left" vertical="center"/>
    </xf>
    <xf numFmtId="0" fontId="5" fillId="36" borderId="27" xfId="0" applyFont="1" applyFill="1" applyBorder="1" applyAlignment="1">
      <alignment horizontal="left" vertical="center"/>
    </xf>
    <xf numFmtId="0" fontId="0" fillId="36" borderId="27" xfId="0" applyFill="1" applyBorder="1" applyAlignment="1">
      <alignment horizontal="left" vertical="center"/>
    </xf>
    <xf numFmtId="0" fontId="53" fillId="0" borderId="0" xfId="99" applyFont="1"/>
    <xf numFmtId="0" fontId="53" fillId="0" borderId="0" xfId="99" applyFont="1" applyProtection="1">
      <protection locked="0"/>
    </xf>
    <xf numFmtId="170" fontId="53" fillId="0" borderId="0" xfId="99" applyNumberFormat="1" applyFont="1"/>
    <xf numFmtId="170" fontId="53" fillId="0" borderId="0" xfId="99" applyNumberFormat="1" applyFont="1" applyProtection="1">
      <protection locked="0"/>
    </xf>
    <xf numFmtId="168" fontId="5" fillId="28" borderId="54" xfId="0" applyNumberFormat="1" applyFont="1" applyFill="1" applyBorder="1" applyProtection="1">
      <protection locked="0"/>
    </xf>
    <xf numFmtId="168" fontId="5" fillId="28" borderId="50" xfId="0" applyNumberFormat="1" applyFont="1" applyFill="1" applyBorder="1" applyProtection="1">
      <protection locked="0"/>
    </xf>
    <xf numFmtId="0" fontId="80" fillId="48" borderId="142" xfId="43" applyFont="1" applyFill="1" applyBorder="1" applyAlignment="1">
      <alignment vertical="center"/>
    </xf>
    <xf numFmtId="0" fontId="66" fillId="48" borderId="142" xfId="43" applyFont="1" applyFill="1" applyBorder="1" applyAlignment="1">
      <alignment vertical="center"/>
    </xf>
    <xf numFmtId="172" fontId="82" fillId="0" borderId="143" xfId="43" applyNumberFormat="1" applyFont="1" applyBorder="1" applyAlignment="1">
      <alignment horizontal="center" vertical="center" wrapText="1"/>
    </xf>
    <xf numFmtId="0" fontId="72" fillId="48" borderId="144" xfId="43" applyFont="1" applyFill="1" applyBorder="1" applyAlignment="1">
      <alignment vertical="center" wrapText="1"/>
    </xf>
    <xf numFmtId="172" fontId="72" fillId="48" borderId="144" xfId="43" applyNumberFormat="1" applyFont="1" applyFill="1" applyBorder="1" applyAlignment="1">
      <alignment vertical="center" wrapText="1"/>
    </xf>
    <xf numFmtId="172" fontId="76" fillId="0" borderId="142" xfId="43" applyNumberFormat="1" applyFont="1" applyBorder="1" applyAlignment="1">
      <alignment horizontal="center" vertical="center"/>
    </xf>
    <xf numFmtId="1" fontId="76" fillId="0" borderId="142" xfId="90" applyNumberFormat="1" applyFont="1" applyBorder="1" applyAlignment="1">
      <alignment horizontal="center" vertical="center"/>
    </xf>
    <xf numFmtId="0" fontId="72" fillId="0" borderId="142" xfId="43" applyFont="1" applyBorder="1" applyAlignment="1">
      <alignment horizontal="center"/>
    </xf>
    <xf numFmtId="3" fontId="72" fillId="0" borderId="142" xfId="43" applyNumberFormat="1" applyFont="1" applyBorder="1"/>
    <xf numFmtId="3" fontId="66" fillId="0" borderId="142" xfId="43" applyNumberFormat="1" applyFont="1" applyBorder="1"/>
    <xf numFmtId="169" fontId="66" fillId="0" borderId="142" xfId="43" applyNumberFormat="1" applyFont="1" applyBorder="1"/>
    <xf numFmtId="172" fontId="82" fillId="0" borderId="145" xfId="43" applyNumberFormat="1" applyFont="1" applyBorder="1"/>
    <xf numFmtId="4" fontId="66" fillId="0" borderId="142" xfId="43" applyNumberFormat="1" applyFont="1" applyBorder="1"/>
    <xf numFmtId="4" fontId="71" fillId="0" borderId="142" xfId="43" applyNumberFormat="1" applyFont="1" applyBorder="1"/>
    <xf numFmtId="0" fontId="72" fillId="0" borderId="146" xfId="43" applyFont="1" applyBorder="1"/>
    <xf numFmtId="169" fontId="66" fillId="0" borderId="129" xfId="43" applyNumberFormat="1" applyFont="1" applyBorder="1"/>
    <xf numFmtId="172" fontId="82" fillId="0" borderId="147" xfId="43" applyNumberFormat="1" applyFont="1" applyBorder="1"/>
    <xf numFmtId="3" fontId="66" fillId="0" borderId="30" xfId="43" applyNumberFormat="1" applyFont="1" applyBorder="1"/>
    <xf numFmtId="169" fontId="66" fillId="0" borderId="30" xfId="43" applyNumberFormat="1" applyFont="1" applyBorder="1"/>
    <xf numFmtId="172" fontId="82" fillId="0" borderId="18" xfId="43" applyNumberFormat="1" applyFont="1" applyBorder="1"/>
    <xf numFmtId="0" fontId="72" fillId="0" borderId="0" xfId="43" applyFont="1" applyAlignment="1">
      <alignment wrapText="1"/>
    </xf>
    <xf numFmtId="0" fontId="72" fillId="48" borderId="142" xfId="43" applyFont="1" applyFill="1" applyBorder="1" applyAlignment="1">
      <alignment horizontal="left" vertical="center" wrapText="1"/>
    </xf>
    <xf numFmtId="172" fontId="72" fillId="48" borderId="142" xfId="43" applyNumberFormat="1" applyFont="1" applyFill="1" applyBorder="1" applyAlignment="1">
      <alignment horizontal="center" vertical="center" wrapText="1"/>
    </xf>
    <xf numFmtId="0" fontId="74" fillId="0" borderId="0" xfId="139" applyFont="1"/>
    <xf numFmtId="172" fontId="82" fillId="0" borderId="0" xfId="139" applyNumberFormat="1" applyFont="1"/>
    <xf numFmtId="0" fontId="84" fillId="0" borderId="135" xfId="43" applyFont="1" applyBorder="1" applyAlignment="1">
      <alignment horizontal="center" vertical="center" wrapText="1"/>
    </xf>
    <xf numFmtId="0" fontId="5" fillId="0" borderId="142" xfId="43" applyBorder="1" applyAlignment="1">
      <alignment horizontal="center"/>
    </xf>
    <xf numFmtId="172" fontId="76" fillId="0" borderId="142" xfId="139" applyNumberFormat="1" applyFont="1" applyBorder="1" applyAlignment="1">
      <alignment horizontal="center" vertical="center"/>
    </xf>
    <xf numFmtId="0" fontId="5" fillId="0" borderId="142" xfId="43" applyBorder="1"/>
    <xf numFmtId="172" fontId="83" fillId="0" borderId="145" xfId="139" applyNumberFormat="1" applyFont="1" applyBorder="1" applyAlignment="1">
      <alignment horizontal="center" vertical="center"/>
    </xf>
    <xf numFmtId="173" fontId="66" fillId="0" borderId="142" xfId="43" applyNumberFormat="1" applyFont="1" applyBorder="1"/>
    <xf numFmtId="173" fontId="66" fillId="0" borderId="129" xfId="43" applyNumberFormat="1" applyFont="1" applyBorder="1"/>
    <xf numFmtId="174" fontId="66" fillId="0" borderId="142" xfId="43" applyNumberFormat="1" applyFont="1" applyBorder="1"/>
    <xf numFmtId="0" fontId="75" fillId="0" borderId="150" xfId="43" applyFont="1" applyBorder="1" applyAlignment="1">
      <alignment horizontal="center"/>
    </xf>
    <xf numFmtId="0" fontId="72" fillId="0" borderId="144" xfId="43" applyFont="1" applyBorder="1" applyAlignment="1">
      <alignment horizontal="center"/>
    </xf>
    <xf numFmtId="3" fontId="72" fillId="0" borderId="144" xfId="43" applyNumberFormat="1" applyFont="1" applyBorder="1"/>
    <xf numFmtId="3" fontId="72" fillId="0" borderId="29" xfId="43" applyNumberFormat="1" applyFont="1" applyBorder="1"/>
    <xf numFmtId="3" fontId="66" fillId="0" borderId="29" xfId="43" applyNumberFormat="1" applyFont="1" applyBorder="1"/>
    <xf numFmtId="169" fontId="66" fillId="0" borderId="144" xfId="43" applyNumberFormat="1" applyFont="1" applyBorder="1"/>
    <xf numFmtId="172" fontId="82" fillId="0" borderId="148" xfId="43" applyNumberFormat="1" applyFont="1" applyBorder="1"/>
    <xf numFmtId="172" fontId="82" fillId="0" borderId="17" xfId="43" applyNumberFormat="1" applyFont="1" applyBorder="1"/>
    <xf numFmtId="4" fontId="73" fillId="0" borderId="151" xfId="43" applyNumberFormat="1" applyFont="1" applyBorder="1"/>
    <xf numFmtId="174" fontId="66" fillId="0" borderId="129" xfId="43" applyNumberFormat="1" applyFont="1" applyBorder="1"/>
    <xf numFmtId="0" fontId="75" fillId="0" borderId="139" xfId="43" applyFont="1" applyBorder="1" applyAlignment="1">
      <alignment horizontal="center"/>
    </xf>
    <xf numFmtId="0" fontId="72" fillId="0" borderId="128" xfId="43" applyFont="1" applyBorder="1" applyAlignment="1">
      <alignment horizontal="center"/>
    </xf>
    <xf numFmtId="169" fontId="66" fillId="0" borderId="128" xfId="43" applyNumberFormat="1" applyFont="1" applyBorder="1"/>
    <xf numFmtId="172" fontId="82" fillId="0" borderId="143" xfId="43" applyNumberFormat="1" applyFont="1" applyBorder="1"/>
    <xf numFmtId="4" fontId="73" fillId="0" borderId="138" xfId="43" applyNumberFormat="1" applyFont="1" applyBorder="1"/>
    <xf numFmtId="172" fontId="82" fillId="0" borderId="152" xfId="43" applyNumberFormat="1" applyFont="1" applyBorder="1"/>
    <xf numFmtId="0" fontId="74" fillId="0" borderId="38" xfId="139" applyFont="1" applyBorder="1"/>
    <xf numFmtId="0" fontId="66" fillId="0" borderId="0" xfId="0" applyFont="1" applyAlignment="1">
      <alignment horizontal="center" vertical="center" wrapText="1"/>
    </xf>
    <xf numFmtId="0" fontId="72" fillId="0" borderId="0" xfId="0" applyFont="1"/>
    <xf numFmtId="0" fontId="72" fillId="0" borderId="0" xfId="140" applyFont="1"/>
    <xf numFmtId="0" fontId="72" fillId="28" borderId="0" xfId="0" applyFont="1" applyFill="1" applyAlignment="1">
      <alignment horizontal="center"/>
    </xf>
    <xf numFmtId="0" fontId="72" fillId="0" borderId="0" xfId="0" applyFont="1" applyAlignment="1">
      <alignment horizontal="center"/>
    </xf>
    <xf numFmtId="0" fontId="74" fillId="0" borderId="0" xfId="46" quotePrefix="1" applyFont="1" applyAlignment="1">
      <alignment horizontal="center"/>
    </xf>
    <xf numFmtId="0" fontId="74" fillId="0" borderId="0" xfId="46" applyFont="1"/>
    <xf numFmtId="0" fontId="74" fillId="49" borderId="0" xfId="117" applyFont="1" applyFill="1" applyAlignment="1">
      <alignment horizontal="center" vertical="center"/>
    </xf>
    <xf numFmtId="17" fontId="72" fillId="49" borderId="0" xfId="0" applyNumberFormat="1" applyFont="1" applyFill="1" applyAlignment="1">
      <alignment horizontal="center"/>
    </xf>
    <xf numFmtId="41" fontId="14" fillId="0" borderId="0" xfId="0" applyNumberFormat="1" applyFont="1" applyAlignment="1">
      <alignment horizontal="center" wrapText="1"/>
    </xf>
    <xf numFmtId="0" fontId="46" fillId="47" borderId="0" xfId="0" applyFont="1" applyFill="1"/>
    <xf numFmtId="0" fontId="54" fillId="0" borderId="174" xfId="0" applyFont="1" applyBorder="1" applyAlignment="1">
      <alignment horizontal="center" vertical="center"/>
    </xf>
    <xf numFmtId="0" fontId="54" fillId="47" borderId="174" xfId="0" applyFont="1" applyFill="1" applyBorder="1" applyAlignment="1">
      <alignment horizontal="center" vertical="center"/>
    </xf>
    <xf numFmtId="0" fontId="77" fillId="0" borderId="0" xfId="0" applyFont="1"/>
    <xf numFmtId="0" fontId="53" fillId="0" borderId="0" xfId="0" applyFont="1"/>
    <xf numFmtId="0" fontId="46" fillId="0" borderId="168" xfId="0" applyFont="1" applyBorder="1" applyAlignment="1">
      <alignment horizontal="center" vertical="center"/>
    </xf>
    <xf numFmtId="0" fontId="53" fillId="0" borderId="0" xfId="0" applyFont="1" applyAlignment="1">
      <alignment vertical="center"/>
    </xf>
    <xf numFmtId="0" fontId="46" fillId="0" borderId="168" xfId="0" applyFont="1" applyBorder="1" applyAlignment="1">
      <alignment vertical="center"/>
    </xf>
    <xf numFmtId="0" fontId="53" fillId="0" borderId="37" xfId="0" applyFont="1" applyBorder="1"/>
    <xf numFmtId="0" fontId="79" fillId="0" borderId="168" xfId="0" applyFont="1" applyBorder="1" applyAlignment="1">
      <alignment horizontal="center" wrapText="1"/>
    </xf>
    <xf numFmtId="0" fontId="46" fillId="0" borderId="169" xfId="0" applyFont="1" applyBorder="1" applyAlignment="1">
      <alignment horizontal="center" vertical="center"/>
    </xf>
    <xf numFmtId="0" fontId="46" fillId="0" borderId="0" xfId="0" applyFont="1" applyAlignment="1">
      <alignment vertical="center"/>
    </xf>
    <xf numFmtId="0" fontId="46" fillId="0" borderId="156" xfId="0" applyFont="1" applyBorder="1" applyAlignment="1">
      <alignment horizontal="center" vertical="center"/>
    </xf>
    <xf numFmtId="0" fontId="53" fillId="0" borderId="157" xfId="0" applyFont="1" applyBorder="1" applyAlignment="1">
      <alignment horizontal="center"/>
    </xf>
    <xf numFmtId="0" fontId="53" fillId="0" borderId="158" xfId="0" applyFont="1" applyBorder="1" applyAlignment="1">
      <alignment horizontal="center"/>
    </xf>
    <xf numFmtId="0" fontId="46" fillId="0" borderId="0" xfId="0" applyFont="1" applyAlignment="1">
      <alignment horizontal="center" vertical="center"/>
    </xf>
    <xf numFmtId="0" fontId="55" fillId="0" borderId="0" xfId="0" applyFont="1" applyAlignment="1">
      <alignment horizontal="center" wrapText="1"/>
    </xf>
    <xf numFmtId="0" fontId="53" fillId="0" borderId="0" xfId="0" applyFont="1" applyAlignment="1">
      <alignment horizontal="center" wrapText="1"/>
    </xf>
    <xf numFmtId="0" fontId="53" fillId="0" borderId="0" xfId="0" applyFont="1" applyAlignment="1">
      <alignment horizontal="center"/>
    </xf>
    <xf numFmtId="0" fontId="56" fillId="0" borderId="162" xfId="0" applyFont="1" applyBorder="1" applyAlignment="1">
      <alignment vertical="center"/>
    </xf>
    <xf numFmtId="0" fontId="53" fillId="0" borderId="0" xfId="0" applyFont="1" applyAlignment="1">
      <alignment horizontal="right"/>
    </xf>
    <xf numFmtId="0" fontId="53" fillId="0" borderId="162" xfId="0" applyFont="1" applyBorder="1"/>
    <xf numFmtId="0" fontId="53" fillId="0" borderId="164" xfId="0" applyFont="1" applyBorder="1"/>
    <xf numFmtId="49" fontId="54" fillId="0" borderId="162" xfId="0" applyNumberFormat="1" applyFont="1" applyBorder="1" applyAlignment="1">
      <alignment horizontal="center" vertical="center"/>
    </xf>
    <xf numFmtId="0" fontId="54" fillId="0" borderId="162" xfId="0" applyFont="1" applyBorder="1" applyAlignment="1">
      <alignment horizontal="center" vertical="center"/>
    </xf>
    <xf numFmtId="0" fontId="78" fillId="0" borderId="162" xfId="0" applyFont="1" applyBorder="1" applyAlignment="1">
      <alignment horizontal="center" vertical="center"/>
    </xf>
    <xf numFmtId="0" fontId="78" fillId="0" borderId="162" xfId="0" applyFont="1" applyBorder="1" applyAlignment="1">
      <alignment vertical="center"/>
    </xf>
    <xf numFmtId="0" fontId="53" fillId="0" borderId="0" xfId="0" applyFont="1" applyAlignment="1">
      <alignment wrapText="1"/>
    </xf>
    <xf numFmtId="0" fontId="58" fillId="0" borderId="0" xfId="0" applyFont="1"/>
    <xf numFmtId="0" fontId="54" fillId="0" borderId="165" xfId="0" applyFont="1" applyBorder="1" applyAlignment="1">
      <alignment horizontal="center" vertical="center"/>
    </xf>
    <xf numFmtId="0" fontId="53" fillId="0" borderId="166" xfId="0" applyFont="1" applyBorder="1" applyAlignment="1">
      <alignment wrapText="1"/>
    </xf>
    <xf numFmtId="0" fontId="53" fillId="0" borderId="167" xfId="0" applyFont="1" applyBorder="1"/>
    <xf numFmtId="0" fontId="78" fillId="0" borderId="0" xfId="0" applyFont="1" applyAlignment="1">
      <alignment horizontal="center" vertical="center"/>
    </xf>
    <xf numFmtId="0" fontId="53" fillId="0" borderId="175" xfId="0" applyFont="1" applyBorder="1"/>
    <xf numFmtId="49" fontId="54" fillId="0" borderId="174" xfId="0" applyNumberFormat="1" applyFont="1" applyBorder="1" applyAlignment="1">
      <alignment horizontal="center" vertical="center"/>
    </xf>
    <xf numFmtId="0" fontId="53" fillId="47" borderId="0" xfId="0" applyFont="1" applyFill="1"/>
    <xf numFmtId="0" fontId="53" fillId="47" borderId="175" xfId="0" applyFont="1" applyFill="1" applyBorder="1"/>
    <xf numFmtId="0" fontId="46" fillId="0" borderId="0" xfId="0" applyFont="1" applyAlignment="1">
      <alignment wrapText="1"/>
    </xf>
    <xf numFmtId="0" fontId="46" fillId="47" borderId="0" xfId="0" applyFont="1" applyFill="1" applyAlignment="1">
      <alignment wrapText="1"/>
    </xf>
    <xf numFmtId="0" fontId="53" fillId="47" borderId="0" xfId="0" applyFont="1" applyFill="1" applyAlignment="1">
      <alignment wrapText="1"/>
    </xf>
    <xf numFmtId="0" fontId="77" fillId="0" borderId="0" xfId="48" applyFont="1" applyAlignment="1">
      <alignment horizontal="center"/>
    </xf>
    <xf numFmtId="0" fontId="53" fillId="0" borderId="178" xfId="0" applyFont="1" applyBorder="1"/>
    <xf numFmtId="0" fontId="53" fillId="0" borderId="179" xfId="0" applyFont="1" applyBorder="1"/>
    <xf numFmtId="0" fontId="46" fillId="0" borderId="183" xfId="0" applyFont="1" applyBorder="1" applyAlignment="1">
      <alignment horizontal="center" vertical="center"/>
    </xf>
    <xf numFmtId="0" fontId="53" fillId="0" borderId="184" xfId="0" applyFont="1" applyBorder="1"/>
    <xf numFmtId="0" fontId="53" fillId="0" borderId="185" xfId="0" applyFont="1" applyBorder="1"/>
    <xf numFmtId="0" fontId="78" fillId="0" borderId="0" xfId="0" applyFont="1" applyAlignment="1">
      <alignment vertical="center"/>
    </xf>
    <xf numFmtId="0" fontId="77" fillId="0" borderId="163" xfId="48" applyFont="1" applyBorder="1" applyAlignment="1" applyProtection="1">
      <alignment horizontal="center" vertical="center"/>
      <protection locked="0"/>
    </xf>
    <xf numFmtId="0" fontId="77" fillId="0" borderId="176" xfId="48" applyFont="1" applyBorder="1" applyAlignment="1" applyProtection="1">
      <alignment horizontal="center" vertical="center"/>
      <protection locked="0"/>
    </xf>
    <xf numFmtId="0" fontId="88" fillId="33" borderId="0" xfId="0" applyFont="1" applyFill="1" applyAlignment="1">
      <alignment horizontal="center" vertical="center"/>
    </xf>
    <xf numFmtId="0" fontId="89" fillId="33" borderId="0" xfId="0" applyFont="1" applyFill="1" applyAlignment="1">
      <alignment horizontal="center" vertical="center"/>
    </xf>
    <xf numFmtId="9" fontId="66" fillId="0" borderId="0" xfId="0" applyNumberFormat="1" applyFont="1" applyAlignment="1">
      <alignment horizontal="center" vertical="center" wrapText="1"/>
    </xf>
    <xf numFmtId="0" fontId="90" fillId="0" borderId="0" xfId="0" applyFont="1" applyAlignment="1">
      <alignment horizontal="center" vertical="center" wrapText="1"/>
    </xf>
    <xf numFmtId="0" fontId="86" fillId="38" borderId="131" xfId="0" applyFont="1" applyFill="1" applyBorder="1" applyAlignment="1">
      <alignment horizontal="center" vertical="center"/>
    </xf>
    <xf numFmtId="0" fontId="86" fillId="38" borderId="141" xfId="0" applyFont="1" applyFill="1" applyBorder="1" applyAlignment="1">
      <alignment horizontal="center" vertical="center"/>
    </xf>
    <xf numFmtId="0" fontId="86" fillId="38" borderId="140" xfId="0" applyFont="1" applyFill="1" applyBorder="1" applyAlignment="1">
      <alignment horizontal="center" vertical="center"/>
    </xf>
    <xf numFmtId="0" fontId="55" fillId="0" borderId="157" xfId="0" applyFont="1" applyBorder="1" applyAlignment="1">
      <alignment horizontal="center" wrapText="1"/>
    </xf>
    <xf numFmtId="0" fontId="53" fillId="0" borderId="157" xfId="0" applyFont="1" applyBorder="1" applyAlignment="1">
      <alignment horizontal="center" wrapText="1"/>
    </xf>
    <xf numFmtId="0" fontId="86" fillId="46" borderId="153" xfId="0" applyFont="1" applyFill="1" applyBorder="1" applyAlignment="1">
      <alignment horizontal="center" vertical="center"/>
    </xf>
    <xf numFmtId="0" fontId="86" fillId="46" borderId="154" xfId="0" applyFont="1" applyFill="1" applyBorder="1" applyAlignment="1">
      <alignment horizontal="center" vertical="center"/>
    </xf>
    <xf numFmtId="0" fontId="86" fillId="46" borderId="155" xfId="0" applyFont="1" applyFill="1" applyBorder="1" applyAlignment="1">
      <alignment horizontal="center" vertical="center"/>
    </xf>
    <xf numFmtId="0" fontId="55" fillId="0" borderId="0" xfId="0" applyFont="1" applyAlignment="1">
      <alignment wrapText="1"/>
    </xf>
    <xf numFmtId="0" fontId="46" fillId="0" borderId="0" xfId="0" applyFont="1"/>
    <xf numFmtId="0" fontId="46" fillId="31" borderId="171" xfId="0" applyFont="1" applyFill="1" applyBorder="1" applyAlignment="1">
      <alignment horizontal="center"/>
    </xf>
    <xf numFmtId="0" fontId="46" fillId="31" borderId="172" xfId="0" applyFont="1" applyFill="1" applyBorder="1" applyAlignment="1">
      <alignment horizontal="center"/>
    </xf>
    <xf numFmtId="0" fontId="46" fillId="31" borderId="173" xfId="0" applyFont="1" applyFill="1" applyBorder="1" applyAlignment="1">
      <alignment horizontal="center"/>
    </xf>
    <xf numFmtId="0" fontId="55" fillId="41" borderId="168" xfId="0" applyFont="1" applyFill="1" applyBorder="1" applyAlignment="1">
      <alignment horizontal="center" wrapText="1"/>
    </xf>
    <xf numFmtId="0" fontId="55" fillId="41" borderId="0" xfId="0" applyFont="1" applyFill="1" applyAlignment="1">
      <alignment horizontal="center" wrapText="1"/>
    </xf>
    <xf numFmtId="0" fontId="55" fillId="41" borderId="37" xfId="0" applyFont="1" applyFill="1" applyBorder="1" applyAlignment="1">
      <alignment horizontal="center" wrapText="1"/>
    </xf>
    <xf numFmtId="0" fontId="55" fillId="0" borderId="0" xfId="0" applyFont="1"/>
    <xf numFmtId="0" fontId="53" fillId="38" borderId="168" xfId="0" applyFont="1" applyFill="1" applyBorder="1" applyAlignment="1">
      <alignment horizontal="center" vertical="center" wrapText="1"/>
    </xf>
    <xf numFmtId="0" fontId="53" fillId="38" borderId="0" xfId="0" applyFont="1" applyFill="1" applyAlignment="1">
      <alignment horizontal="center" vertical="center" wrapText="1"/>
    </xf>
    <xf numFmtId="0" fontId="53" fillId="38" borderId="0" xfId="0" applyFont="1" applyFill="1" applyAlignment="1">
      <alignment vertical="center" wrapText="1"/>
    </xf>
    <xf numFmtId="0" fontId="53" fillId="38" borderId="37" xfId="0" applyFont="1" applyFill="1" applyBorder="1" applyAlignment="1">
      <alignment vertical="center" wrapText="1"/>
    </xf>
    <xf numFmtId="0" fontId="53" fillId="29" borderId="168" xfId="0" applyFont="1" applyFill="1" applyBorder="1" applyAlignment="1">
      <alignment horizontal="center" vertical="center" wrapText="1"/>
    </xf>
    <xf numFmtId="0" fontId="53" fillId="29" borderId="0" xfId="0" applyFont="1" applyFill="1" applyAlignment="1">
      <alignment horizontal="center" vertical="center" wrapText="1"/>
    </xf>
    <xf numFmtId="0" fontId="53" fillId="29" borderId="0" xfId="0" applyFont="1" applyFill="1" applyAlignment="1">
      <alignment vertical="center" wrapText="1"/>
    </xf>
    <xf numFmtId="0" fontId="53" fillId="29" borderId="37" xfId="0" applyFont="1" applyFill="1" applyBorder="1" applyAlignment="1">
      <alignment vertical="center" wrapText="1"/>
    </xf>
    <xf numFmtId="0" fontId="53" fillId="0" borderId="0" xfId="0" applyFont="1" applyAlignment="1">
      <alignment vertical="center" wrapText="1"/>
    </xf>
    <xf numFmtId="0" fontId="53" fillId="0" borderId="37" xfId="0" applyFont="1" applyBorder="1" applyAlignment="1">
      <alignment vertical="center" wrapText="1"/>
    </xf>
    <xf numFmtId="0" fontId="53" fillId="0" borderId="0" xfId="0" applyFont="1" applyAlignment="1">
      <alignment wrapText="1"/>
    </xf>
    <xf numFmtId="0" fontId="53" fillId="0" borderId="0" xfId="0" applyFont="1"/>
    <xf numFmtId="0" fontId="46" fillId="0" borderId="0" xfId="0" applyFont="1" applyAlignment="1">
      <alignment wrapText="1"/>
    </xf>
    <xf numFmtId="0" fontId="87" fillId="30" borderId="159" xfId="0" applyFont="1" applyFill="1" applyBorder="1" applyAlignment="1">
      <alignment horizontal="center" vertical="center"/>
    </xf>
    <xf numFmtId="0" fontId="87" fillId="30" borderId="160" xfId="0" applyFont="1" applyFill="1" applyBorder="1" applyAlignment="1">
      <alignment horizontal="center" vertical="center"/>
    </xf>
    <xf numFmtId="0" fontId="87" fillId="30" borderId="161" xfId="0" applyFont="1" applyFill="1" applyBorder="1" applyAlignment="1">
      <alignment horizontal="center" vertical="center"/>
    </xf>
    <xf numFmtId="0" fontId="53" fillId="0" borderId="0" xfId="0" applyFont="1" applyAlignment="1">
      <alignment vertical="center"/>
    </xf>
    <xf numFmtId="0" fontId="53" fillId="0" borderId="146" xfId="0" applyFont="1" applyBorder="1" applyAlignment="1">
      <alignment vertical="center"/>
    </xf>
    <xf numFmtId="0" fontId="53" fillId="0" borderId="170" xfId="0" applyFont="1" applyBorder="1" applyAlignment="1">
      <alignment vertical="center"/>
    </xf>
    <xf numFmtId="0" fontId="56" fillId="32" borderId="180" xfId="0" applyFont="1" applyFill="1" applyBorder="1" applyAlignment="1">
      <alignment horizontal="center"/>
    </xf>
    <xf numFmtId="0" fontId="56" fillId="32" borderId="181" xfId="0" applyFont="1" applyFill="1" applyBorder="1" applyAlignment="1">
      <alignment horizontal="center"/>
    </xf>
    <xf numFmtId="0" fontId="56" fillId="32" borderId="182" xfId="0" applyFont="1" applyFill="1" applyBorder="1" applyAlignment="1">
      <alignment horizontal="center"/>
    </xf>
    <xf numFmtId="0" fontId="55" fillId="0" borderId="184" xfId="0" applyFont="1" applyBorder="1"/>
    <xf numFmtId="0" fontId="53" fillId="0" borderId="184" xfId="0" applyFont="1" applyBorder="1"/>
    <xf numFmtId="0" fontId="46" fillId="0" borderId="177" xfId="0" applyFont="1" applyBorder="1" applyAlignment="1">
      <alignment horizontal="center" vertical="center" wrapText="1"/>
    </xf>
    <xf numFmtId="0" fontId="46" fillId="0" borderId="178" xfId="0" applyFont="1" applyBorder="1" applyAlignment="1">
      <alignment horizontal="center" vertical="center" wrapText="1"/>
    </xf>
    <xf numFmtId="0" fontId="53" fillId="0" borderId="0" xfId="0" applyFont="1" applyAlignment="1">
      <alignment horizontal="left" wrapText="1"/>
    </xf>
    <xf numFmtId="0" fontId="55" fillId="0" borderId="166" xfId="0" applyFont="1" applyBorder="1" applyAlignment="1">
      <alignment wrapText="1"/>
    </xf>
    <xf numFmtId="0" fontId="57" fillId="0" borderId="0" xfId="0" applyFont="1" applyAlignment="1">
      <alignment wrapText="1"/>
    </xf>
    <xf numFmtId="0" fontId="58" fillId="0" borderId="0" xfId="0" applyFont="1"/>
    <xf numFmtId="3" fontId="79" fillId="0" borderId="131" xfId="43" applyNumberFormat="1" applyFont="1" applyBorder="1" applyAlignment="1">
      <alignment horizontal="center" vertical="center"/>
    </xf>
    <xf numFmtId="3" fontId="79" fillId="0" borderId="141" xfId="43" applyNumberFormat="1" applyFont="1" applyBorder="1" applyAlignment="1">
      <alignment horizontal="center" vertical="center"/>
    </xf>
    <xf numFmtId="3" fontId="79" fillId="0" borderId="140" xfId="43" applyNumberFormat="1" applyFont="1" applyBorder="1" applyAlignment="1">
      <alignment horizontal="center" vertical="center"/>
    </xf>
    <xf numFmtId="0" fontId="66" fillId="48" borderId="131" xfId="43" applyFont="1" applyFill="1" applyBorder="1" applyAlignment="1">
      <alignment horizontal="center" vertical="center" wrapText="1"/>
    </xf>
    <xf numFmtId="0" fontId="66" fillId="48" borderId="141" xfId="43" applyFont="1" applyFill="1" applyBorder="1" applyAlignment="1">
      <alignment horizontal="center" vertical="center" wrapText="1"/>
    </xf>
    <xf numFmtId="0" fontId="66" fillId="48" borderId="140" xfId="43" applyFont="1" applyFill="1" applyBorder="1" applyAlignment="1">
      <alignment horizontal="center" vertical="center" wrapText="1"/>
    </xf>
    <xf numFmtId="0" fontId="72" fillId="48" borderId="142" xfId="43" applyFont="1" applyFill="1" applyBorder="1" applyAlignment="1">
      <alignment horizontal="left" vertical="center" wrapText="1"/>
    </xf>
    <xf numFmtId="172" fontId="72" fillId="48" borderId="142" xfId="43" applyNumberFormat="1" applyFont="1" applyFill="1" applyBorder="1" applyAlignment="1">
      <alignment horizontal="center" vertical="center" wrapText="1"/>
    </xf>
    <xf numFmtId="0" fontId="72" fillId="48" borderId="148" xfId="43" applyFont="1" applyFill="1" applyBorder="1" applyAlignment="1">
      <alignment horizontal="center" vertical="center" wrapText="1"/>
    </xf>
    <xf numFmtId="0" fontId="72" fillId="48" borderId="149" xfId="43" applyFont="1" applyFill="1" applyBorder="1" applyAlignment="1">
      <alignment horizontal="center" vertical="center" wrapText="1"/>
    </xf>
    <xf numFmtId="0" fontId="72" fillId="48" borderId="17" xfId="43" applyFont="1" applyFill="1" applyBorder="1" applyAlignment="1">
      <alignment horizontal="center" vertical="center" wrapText="1"/>
    </xf>
    <xf numFmtId="0" fontId="72" fillId="48" borderId="38" xfId="43" applyFont="1" applyFill="1" applyBorder="1" applyAlignment="1">
      <alignment horizontal="center" vertical="center" wrapText="1"/>
    </xf>
    <xf numFmtId="0" fontId="72" fillId="48" borderId="18" xfId="43" applyFont="1" applyFill="1" applyBorder="1" applyAlignment="1">
      <alignment horizontal="center" vertical="center" wrapText="1"/>
    </xf>
    <xf numFmtId="0" fontId="72" fillId="48" borderId="35" xfId="43" applyFont="1" applyFill="1" applyBorder="1" applyAlignment="1">
      <alignment horizontal="center" vertical="center" wrapText="1"/>
    </xf>
    <xf numFmtId="0" fontId="10" fillId="35" borderId="0" xfId="0" applyFont="1" applyFill="1" applyAlignment="1">
      <alignment horizontal="left" vertical="top"/>
    </xf>
    <xf numFmtId="0" fontId="0" fillId="35" borderId="0" xfId="0" applyFill="1" applyAlignment="1">
      <alignment vertical="top"/>
    </xf>
    <xf numFmtId="0" fontId="5" fillId="0" borderId="0" xfId="0" applyFont="1" applyAlignment="1">
      <alignment horizontal="right" vertical="center" wrapText="1"/>
    </xf>
    <xf numFmtId="0" fontId="0" fillId="0" borderId="0" xfId="0" applyAlignment="1">
      <alignment vertical="center"/>
    </xf>
    <xf numFmtId="0" fontId="5" fillId="0" borderId="0" xfId="0" applyFont="1" applyAlignment="1">
      <alignment horizontal="right" vertical="center"/>
    </xf>
    <xf numFmtId="166" fontId="6" fillId="24" borderId="40" xfId="0" applyNumberFormat="1" applyFont="1" applyFill="1" applyBorder="1"/>
    <xf numFmtId="0" fontId="6" fillId="0" borderId="0" xfId="0" applyFont="1" applyAlignment="1">
      <alignment horizontal="right" vertical="center"/>
    </xf>
    <xf numFmtId="166" fontId="6" fillId="24" borderId="16" xfId="0" applyNumberFormat="1" applyFont="1" applyFill="1" applyBorder="1"/>
    <xf numFmtId="166" fontId="19" fillId="44" borderId="16" xfId="0" applyNumberFormat="1" applyFont="1" applyFill="1" applyBorder="1" applyProtection="1">
      <protection locked="0"/>
    </xf>
    <xf numFmtId="0" fontId="17" fillId="0" borderId="0" xfId="0" applyFont="1" applyAlignment="1">
      <alignment horizontal="right" vertical="center"/>
    </xf>
    <xf numFmtId="166" fontId="6" fillId="25" borderId="40" xfId="0" applyNumberFormat="1" applyFont="1" applyFill="1" applyBorder="1"/>
    <xf numFmtId="0" fontId="10" fillId="28" borderId="36" xfId="0" applyFont="1" applyFill="1" applyBorder="1" applyAlignment="1" applyProtection="1">
      <alignment vertical="top" wrapText="1"/>
      <protection locked="0"/>
    </xf>
    <xf numFmtId="0" fontId="10" fillId="28" borderId="40" xfId="0" applyFont="1" applyFill="1" applyBorder="1" applyAlignment="1" applyProtection="1">
      <alignment vertical="top" wrapText="1"/>
      <protection locked="0"/>
    </xf>
    <xf numFmtId="0" fontId="10" fillId="28" borderId="25" xfId="0" applyFont="1" applyFill="1" applyBorder="1" applyAlignment="1" applyProtection="1">
      <alignment vertical="top" wrapText="1"/>
      <protection locked="0"/>
    </xf>
    <xf numFmtId="0" fontId="5" fillId="28" borderId="36" xfId="0" applyFont="1" applyFill="1" applyBorder="1" applyAlignment="1" applyProtection="1">
      <alignment vertical="top" wrapText="1"/>
      <protection locked="0"/>
    </xf>
    <xf numFmtId="0" fontId="8" fillId="0" borderId="0" xfId="0" applyFont="1" applyAlignment="1">
      <alignment horizontal="right"/>
    </xf>
    <xf numFmtId="0" fontId="0" fillId="0" borderId="0" xfId="0" applyAlignment="1">
      <alignment horizontal="right"/>
    </xf>
    <xf numFmtId="0" fontId="0" fillId="0" borderId="37" xfId="0" applyBorder="1"/>
    <xf numFmtId="41" fontId="6" fillId="24" borderId="16" xfId="0" applyNumberFormat="1" applyFont="1" applyFill="1" applyBorder="1" applyAlignment="1">
      <alignment horizontal="right" vertical="center"/>
    </xf>
    <xf numFmtId="0" fontId="0" fillId="24" borderId="16" xfId="0" applyFill="1" applyBorder="1"/>
    <xf numFmtId="41" fontId="6" fillId="24" borderId="16" xfId="0" applyNumberFormat="1" applyFont="1" applyFill="1" applyBorder="1" applyAlignment="1">
      <alignment horizontal="right"/>
    </xf>
    <xf numFmtId="0" fontId="6" fillId="34" borderId="16" xfId="0" applyFont="1" applyFill="1" applyBorder="1" applyAlignment="1" applyProtection="1">
      <alignment horizontal="left" vertical="center"/>
      <protection locked="0"/>
    </xf>
    <xf numFmtId="0" fontId="62" fillId="33" borderId="0" xfId="0" applyFont="1" applyFill="1" applyAlignment="1">
      <alignment horizontal="center" vertical="center"/>
    </xf>
    <xf numFmtId="0" fontId="53" fillId="33" borderId="0" xfId="0" applyFont="1" applyFill="1" applyAlignment="1">
      <alignment horizontal="center" vertical="center"/>
    </xf>
    <xf numFmtId="0" fontId="53"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vertical="center"/>
    </xf>
    <xf numFmtId="0" fontId="46" fillId="34" borderId="16" xfId="28" applyFont="1" applyFill="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6" fillId="0" borderId="0" xfId="0" applyFont="1" applyAlignment="1">
      <alignment vertical="center" wrapText="1"/>
    </xf>
    <xf numFmtId="0" fontId="0" fillId="0" borderId="0" xfId="0"/>
    <xf numFmtId="0" fontId="6" fillId="34" borderId="16" xfId="0" applyFont="1" applyFill="1" applyBorder="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6" fillId="34" borderId="16" xfId="0" applyFont="1" applyFill="1" applyBorder="1" applyAlignment="1" applyProtection="1">
      <alignment vertical="center" wrapText="1"/>
      <protection locked="0"/>
    </xf>
    <xf numFmtId="0" fontId="10" fillId="27" borderId="0" xfId="0" applyFont="1" applyFill="1"/>
    <xf numFmtId="0" fontId="0" fillId="27" borderId="0" xfId="0" applyFill="1"/>
    <xf numFmtId="165" fontId="6" fillId="25" borderId="16" xfId="0" applyNumberFormat="1" applyFont="1" applyFill="1" applyBorder="1"/>
    <xf numFmtId="0" fontId="8" fillId="0" borderId="0" xfId="0" applyFont="1" applyAlignment="1">
      <alignment horizontal="right" vertical="center"/>
    </xf>
    <xf numFmtId="0" fontId="14" fillId="0" borderId="0" xfId="0" applyFont="1" applyAlignment="1">
      <alignment horizontal="right" vertical="center"/>
    </xf>
    <xf numFmtId="1" fontId="7" fillId="24" borderId="32" xfId="0" applyNumberFormat="1" applyFont="1" applyFill="1" applyBorder="1" applyAlignment="1">
      <alignment horizontal="center" vertical="center"/>
    </xf>
    <xf numFmtId="1" fontId="7" fillId="0" borderId="33" xfId="0" applyNumberFormat="1" applyFont="1" applyBorder="1" applyAlignment="1">
      <alignment horizontal="center" vertical="center"/>
    </xf>
    <xf numFmtId="41" fontId="14" fillId="24" borderId="32" xfId="0" applyNumberFormat="1" applyFont="1" applyFill="1" applyBorder="1" applyAlignment="1">
      <alignment vertical="center" wrapText="1"/>
    </xf>
    <xf numFmtId="41" fontId="14" fillId="24" borderId="34" xfId="0" applyNumberFormat="1" applyFont="1" applyFill="1" applyBorder="1" applyAlignment="1">
      <alignment vertical="center" wrapText="1"/>
    </xf>
    <xf numFmtId="41" fontId="14" fillId="24" borderId="33" xfId="0" applyNumberFormat="1" applyFont="1" applyFill="1" applyBorder="1" applyAlignment="1">
      <alignment vertical="center" wrapText="1"/>
    </xf>
    <xf numFmtId="41" fontId="14" fillId="24" borderId="32" xfId="0" applyNumberFormat="1" applyFont="1" applyFill="1" applyBorder="1" applyAlignment="1">
      <alignment horizontal="center" vertical="center" wrapText="1"/>
    </xf>
    <xf numFmtId="41" fontId="14" fillId="24" borderId="33" xfId="0" applyNumberFormat="1" applyFont="1" applyFill="1" applyBorder="1" applyAlignment="1">
      <alignment horizontal="center" vertical="center" wrapText="1"/>
    </xf>
    <xf numFmtId="41" fontId="7" fillId="25" borderId="45" xfId="0" applyNumberFormat="1" applyFont="1" applyFill="1" applyBorder="1" applyAlignment="1">
      <alignment horizontal="right" vertical="center"/>
    </xf>
    <xf numFmtId="41" fontId="7" fillId="25" borderId="46" xfId="0" applyNumberFormat="1" applyFont="1" applyFill="1" applyBorder="1" applyAlignment="1">
      <alignment horizontal="right" vertical="center"/>
    </xf>
    <xf numFmtId="0" fontId="5" fillId="0" borderId="75" xfId="0" applyFont="1" applyBorder="1" applyAlignment="1">
      <alignment horizontal="left" vertical="center"/>
    </xf>
    <xf numFmtId="0" fontId="5" fillId="0" borderId="60" xfId="0" applyFont="1" applyBorder="1" applyAlignment="1">
      <alignment horizontal="left" vertical="center"/>
    </xf>
    <xf numFmtId="0" fontId="0" fillId="0" borderId="61" xfId="0" applyBorder="1" applyAlignment="1">
      <alignment horizontal="left" vertical="center"/>
    </xf>
    <xf numFmtId="0" fontId="5" fillId="0" borderId="68" xfId="0" applyFont="1" applyBorder="1" applyAlignment="1">
      <alignment horizontal="left" vertical="center"/>
    </xf>
    <xf numFmtId="0" fontId="5" fillId="0" borderId="78" xfId="0" applyFont="1" applyBorder="1" applyAlignment="1">
      <alignment horizontal="left" vertical="center"/>
    </xf>
    <xf numFmtId="0" fontId="0" fillId="0" borderId="69" xfId="0" applyBorder="1" applyAlignment="1">
      <alignment horizontal="left" vertical="center"/>
    </xf>
    <xf numFmtId="0" fontId="6" fillId="37" borderId="19" xfId="0" applyFont="1" applyFill="1" applyBorder="1" applyAlignment="1">
      <alignment horizontal="left" vertical="center"/>
    </xf>
    <xf numFmtId="0" fontId="6" fillId="37" borderId="23" xfId="0" applyFont="1" applyFill="1" applyBorder="1" applyAlignment="1">
      <alignment horizontal="left" vertical="center"/>
    </xf>
    <xf numFmtId="0" fontId="6" fillId="37" borderId="44" xfId="0" applyFont="1" applyFill="1" applyBorder="1" applyAlignment="1">
      <alignment horizontal="left" vertical="center"/>
    </xf>
    <xf numFmtId="0" fontId="6" fillId="36" borderId="79" xfId="0" applyFont="1" applyFill="1" applyBorder="1" applyAlignment="1">
      <alignment horizontal="right" vertical="center"/>
    </xf>
    <xf numFmtId="0" fontId="6" fillId="36" borderId="80" xfId="0" applyFont="1" applyFill="1" applyBorder="1" applyAlignment="1">
      <alignment horizontal="right" vertical="center"/>
    </xf>
    <xf numFmtId="0" fontId="6" fillId="36" borderId="81" xfId="0" applyFont="1" applyFill="1" applyBorder="1" applyAlignment="1">
      <alignment horizontal="right" vertical="center"/>
    </xf>
    <xf numFmtId="0" fontId="6" fillId="0" borderId="38" xfId="0" applyFont="1" applyBorder="1" applyAlignment="1">
      <alignment horizontal="right" vertical="center"/>
    </xf>
    <xf numFmtId="0" fontId="5" fillId="0" borderId="0" xfId="0" applyFont="1" applyAlignment="1">
      <alignment vertical="center"/>
    </xf>
    <xf numFmtId="0" fontId="60" fillId="31" borderId="0" xfId="0" applyFont="1" applyFill="1" applyAlignment="1">
      <alignment horizontal="center" vertical="center" wrapText="1"/>
    </xf>
    <xf numFmtId="0" fontId="13" fillId="38" borderId="36" xfId="0" applyFont="1" applyFill="1" applyBorder="1" applyAlignment="1">
      <alignment horizontal="center" vertical="center"/>
    </xf>
    <xf numFmtId="0" fontId="13" fillId="38" borderId="40" xfId="0" applyFont="1" applyFill="1" applyBorder="1" applyAlignment="1">
      <alignment horizontal="center" vertical="center"/>
    </xf>
    <xf numFmtId="0" fontId="13" fillId="38" borderId="25" xfId="0" applyFont="1" applyFill="1" applyBorder="1" applyAlignment="1">
      <alignment horizontal="center" vertical="center"/>
    </xf>
    <xf numFmtId="0" fontId="5" fillId="0" borderId="111" xfId="0" applyFont="1" applyBorder="1" applyAlignment="1">
      <alignment horizontal="left" vertical="center"/>
    </xf>
    <xf numFmtId="0" fontId="5" fillId="0" borderId="105" xfId="0" applyFont="1" applyBorder="1" applyAlignment="1">
      <alignment horizontal="left" vertical="center"/>
    </xf>
    <xf numFmtId="0" fontId="5" fillId="0" borderId="106" xfId="0" applyFont="1" applyBorder="1" applyAlignment="1">
      <alignment horizontal="left" vertical="center"/>
    </xf>
    <xf numFmtId="0" fontId="0" fillId="0" borderId="41" xfId="0" applyBorder="1" applyAlignment="1">
      <alignment horizontal="left" vertical="center"/>
    </xf>
    <xf numFmtId="0" fontId="0" fillId="0" borderId="31" xfId="0" applyBorder="1" applyAlignment="1">
      <alignment horizontal="left" vertical="center"/>
    </xf>
    <xf numFmtId="0" fontId="5" fillId="28" borderId="41" xfId="0"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1" xfId="0" applyBorder="1" applyAlignment="1" applyProtection="1">
      <alignment vertical="center"/>
      <protection locked="0"/>
    </xf>
    <xf numFmtId="0" fontId="6" fillId="36" borderId="24" xfId="0" applyFont="1" applyFill="1" applyBorder="1" applyAlignment="1">
      <alignment horizontal="right" vertical="center"/>
    </xf>
    <xf numFmtId="0" fontId="6" fillId="36" borderId="22" xfId="0" applyFont="1" applyFill="1" applyBorder="1" applyAlignment="1">
      <alignment horizontal="right" vertical="center"/>
    </xf>
    <xf numFmtId="0" fontId="6" fillId="36" borderId="43" xfId="0" applyFont="1" applyFill="1" applyBorder="1" applyAlignment="1">
      <alignment horizontal="right" vertical="center"/>
    </xf>
    <xf numFmtId="0" fontId="5" fillId="0" borderId="41" xfId="0" applyFont="1" applyBorder="1" applyAlignment="1">
      <alignment horizontal="left" vertical="center"/>
    </xf>
    <xf numFmtId="0" fontId="5" fillId="0" borderId="31" xfId="0" applyFont="1" applyBorder="1" applyAlignment="1">
      <alignment horizontal="left" vertical="center"/>
    </xf>
    <xf numFmtId="0" fontId="5" fillId="0" borderId="42" xfId="0" applyFont="1" applyBorder="1" applyAlignment="1">
      <alignment horizontal="left" vertical="center"/>
    </xf>
    <xf numFmtId="0" fontId="6" fillId="37" borderId="20" xfId="0" applyFont="1" applyFill="1" applyBorder="1" applyAlignment="1">
      <alignment horizontal="left" vertical="center"/>
    </xf>
    <xf numFmtId="0" fontId="6" fillId="37" borderId="31" xfId="0" applyFont="1" applyFill="1" applyBorder="1" applyAlignment="1">
      <alignment horizontal="left" vertical="center"/>
    </xf>
    <xf numFmtId="0" fontId="6" fillId="37" borderId="42" xfId="0" applyFont="1" applyFill="1" applyBorder="1" applyAlignment="1">
      <alignment horizontal="left" vertical="center"/>
    </xf>
    <xf numFmtId="41" fontId="7" fillId="24" borderId="32" xfId="0" applyNumberFormat="1" applyFont="1" applyFill="1" applyBorder="1" applyAlignment="1">
      <alignment horizontal="center" vertical="center"/>
    </xf>
    <xf numFmtId="0" fontId="7" fillId="0" borderId="33" xfId="0" applyFont="1" applyBorder="1" applyAlignment="1">
      <alignment horizontal="center" vertical="center"/>
    </xf>
    <xf numFmtId="0" fontId="6" fillId="36" borderId="36" xfId="0" applyFont="1" applyFill="1" applyBorder="1" applyAlignment="1">
      <alignment horizontal="center" vertical="center"/>
    </xf>
    <xf numFmtId="0" fontId="6" fillId="36" borderId="40" xfId="0" applyFont="1" applyFill="1" applyBorder="1" applyAlignment="1">
      <alignment horizontal="center" vertical="center"/>
    </xf>
    <xf numFmtId="9" fontId="6" fillId="34" borderId="72" xfId="0" applyNumberFormat="1" applyFont="1" applyFill="1" applyBorder="1" applyAlignment="1" applyProtection="1">
      <alignment horizontal="center" vertical="center"/>
      <protection locked="0"/>
    </xf>
    <xf numFmtId="9" fontId="6" fillId="34" borderId="25" xfId="0" applyNumberFormat="1" applyFont="1" applyFill="1" applyBorder="1" applyAlignment="1" applyProtection="1">
      <alignment horizontal="center" vertical="center"/>
      <protection locked="0"/>
    </xf>
    <xf numFmtId="0" fontId="0" fillId="34" borderId="41" xfId="0" applyFill="1" applyBorder="1" applyAlignment="1" applyProtection="1">
      <alignment horizontal="left" vertical="center"/>
      <protection locked="0"/>
    </xf>
    <xf numFmtId="0" fontId="0" fillId="34" borderId="39" xfId="0" applyFill="1" applyBorder="1" applyAlignment="1" applyProtection="1">
      <alignment horizontal="left" vertical="center"/>
      <protection locked="0"/>
    </xf>
    <xf numFmtId="0" fontId="6" fillId="37" borderId="59" xfId="0" applyFont="1" applyFill="1" applyBorder="1" applyAlignment="1">
      <alignment horizontal="left" vertical="center"/>
    </xf>
    <xf numFmtId="0" fontId="6" fillId="37" borderId="60" xfId="0" applyFont="1" applyFill="1" applyBorder="1" applyAlignment="1">
      <alignment horizontal="left" vertical="center"/>
    </xf>
    <xf numFmtId="0" fontId="6" fillId="37" borderId="61" xfId="0" applyFont="1" applyFill="1" applyBorder="1" applyAlignment="1">
      <alignment horizontal="left" vertical="center"/>
    </xf>
    <xf numFmtId="0" fontId="6" fillId="0" borderId="16" xfId="0" applyFont="1" applyBorder="1" applyAlignment="1">
      <alignment vertical="center"/>
    </xf>
    <xf numFmtId="0" fontId="6" fillId="37" borderId="86" xfId="0" applyFont="1" applyFill="1" applyBorder="1" applyAlignment="1">
      <alignment horizontal="left" vertical="center"/>
    </xf>
    <xf numFmtId="0" fontId="6" fillId="37" borderId="103" xfId="0" applyFont="1" applyFill="1" applyBorder="1" applyAlignment="1">
      <alignment horizontal="left" vertical="center"/>
    </xf>
    <xf numFmtId="0" fontId="6" fillId="37" borderId="104" xfId="0" applyFont="1" applyFill="1" applyBorder="1" applyAlignment="1">
      <alignment horizontal="left" vertical="center"/>
    </xf>
    <xf numFmtId="0" fontId="6" fillId="37" borderId="105" xfId="0" applyFont="1" applyFill="1" applyBorder="1" applyAlignment="1">
      <alignment horizontal="left" vertical="center"/>
    </xf>
    <xf numFmtId="0" fontId="6" fillId="37" borderId="106" xfId="0" applyFont="1" applyFill="1" applyBorder="1" applyAlignment="1">
      <alignment horizontal="left" vertical="center"/>
    </xf>
    <xf numFmtId="9" fontId="6" fillId="36" borderId="68" xfId="0" applyNumberFormat="1" applyFont="1" applyFill="1" applyBorder="1" applyAlignment="1">
      <alignment horizontal="center" vertical="center"/>
    </xf>
    <xf numFmtId="9" fontId="6" fillId="36" borderId="69" xfId="0" applyNumberFormat="1" applyFont="1" applyFill="1" applyBorder="1" applyAlignment="1">
      <alignment horizontal="center" vertical="center"/>
    </xf>
    <xf numFmtId="0" fontId="6" fillId="36" borderId="114" xfId="0" applyFont="1" applyFill="1" applyBorder="1" applyAlignment="1">
      <alignment horizontal="center" vertical="center"/>
    </xf>
    <xf numFmtId="0" fontId="6" fillId="36" borderId="115" xfId="0" applyFont="1" applyFill="1" applyBorder="1" applyAlignment="1">
      <alignment horizontal="center" vertical="center"/>
    </xf>
    <xf numFmtId="0" fontId="6" fillId="36" borderId="116" xfId="0" applyFont="1" applyFill="1" applyBorder="1" applyAlignment="1">
      <alignment horizontal="center" vertical="center"/>
    </xf>
    <xf numFmtId="0" fontId="5" fillId="36" borderId="91" xfId="0" applyFont="1" applyFill="1" applyBorder="1" applyAlignment="1">
      <alignment horizontal="right" vertical="center"/>
    </xf>
    <xf numFmtId="0" fontId="5" fillId="36" borderId="63" xfId="0" applyFont="1" applyFill="1" applyBorder="1" applyAlignment="1">
      <alignment horizontal="right" vertical="center"/>
    </xf>
    <xf numFmtId="0" fontId="0" fillId="28" borderId="111" xfId="0" applyFill="1" applyBorder="1" applyAlignment="1" applyProtection="1">
      <alignment horizontal="left" vertical="center"/>
      <protection locked="0"/>
    </xf>
    <xf numFmtId="0" fontId="0" fillId="28" borderId="100" xfId="0" applyFill="1" applyBorder="1" applyAlignment="1" applyProtection="1">
      <alignment horizontal="left" vertical="center"/>
      <protection locked="0"/>
    </xf>
    <xf numFmtId="0" fontId="22" fillId="0" borderId="0" xfId="0" applyFont="1" applyAlignment="1">
      <alignment horizontal="right" vertical="center"/>
    </xf>
    <xf numFmtId="0" fontId="0" fillId="36" borderId="41" xfId="0" applyFill="1" applyBorder="1" applyAlignment="1">
      <alignment horizontal="left" vertical="center"/>
    </xf>
    <xf numFmtId="0" fontId="0" fillId="36" borderId="31" xfId="0" applyFill="1" applyBorder="1" applyAlignment="1">
      <alignment horizontal="left" vertical="center"/>
    </xf>
    <xf numFmtId="9" fontId="6" fillId="36" borderId="72" xfId="0" applyNumberFormat="1" applyFont="1" applyFill="1" applyBorder="1" applyAlignment="1">
      <alignment horizontal="center" vertical="center"/>
    </xf>
    <xf numFmtId="9" fontId="6" fillId="36" borderId="25" xfId="0" applyNumberFormat="1" applyFont="1" applyFill="1" applyBorder="1" applyAlignment="1">
      <alignment horizontal="center" vertical="center"/>
    </xf>
    <xf numFmtId="0" fontId="0" fillId="36" borderId="126" xfId="0" applyFill="1" applyBorder="1" applyAlignment="1">
      <alignment horizontal="left" vertical="center"/>
    </xf>
    <xf numFmtId="0" fontId="0" fillId="36" borderId="127" xfId="0" applyFill="1" applyBorder="1" applyAlignment="1">
      <alignment horizontal="left" vertical="center"/>
    </xf>
    <xf numFmtId="0" fontId="0" fillId="36" borderId="111" xfId="0" applyFill="1" applyBorder="1" applyAlignment="1">
      <alignment horizontal="left" vertical="center"/>
    </xf>
    <xf numFmtId="0" fontId="0" fillId="36" borderId="100" xfId="0" applyFill="1" applyBorder="1" applyAlignment="1">
      <alignment horizontal="left" vertical="center"/>
    </xf>
    <xf numFmtId="41" fontId="7" fillId="25" borderId="45" xfId="0" applyNumberFormat="1" applyFont="1" applyFill="1" applyBorder="1" applyAlignment="1">
      <alignment horizontal="center" vertical="center"/>
    </xf>
    <xf numFmtId="41" fontId="7" fillId="25" borderId="47" xfId="0" applyNumberFormat="1" applyFont="1" applyFill="1" applyBorder="1" applyAlignment="1">
      <alignment horizontal="center" vertical="center"/>
    </xf>
    <xf numFmtId="41" fontId="7" fillId="25" borderId="46" xfId="0" applyNumberFormat="1" applyFont="1" applyFill="1" applyBorder="1" applyAlignment="1">
      <alignment horizontal="center" vertical="center"/>
    </xf>
    <xf numFmtId="0" fontId="6" fillId="0" borderId="0" xfId="0" applyFont="1" applyAlignment="1">
      <alignment horizontal="left"/>
    </xf>
    <xf numFmtId="0" fontId="6" fillId="38" borderId="92" xfId="0" applyFont="1" applyFill="1" applyBorder="1" applyAlignment="1">
      <alignment horizontal="right"/>
    </xf>
    <xf numFmtId="0" fontId="6" fillId="38" borderId="93" xfId="0" applyFont="1" applyFill="1" applyBorder="1" applyAlignment="1">
      <alignment horizontal="right"/>
    </xf>
    <xf numFmtId="0" fontId="6" fillId="38" borderId="94" xfId="0" applyFont="1" applyFill="1" applyBorder="1" applyAlignment="1">
      <alignment horizontal="right"/>
    </xf>
    <xf numFmtId="0" fontId="6" fillId="39" borderId="92" xfId="0" applyFont="1" applyFill="1" applyBorder="1" applyAlignment="1">
      <alignment horizontal="center"/>
    </xf>
    <xf numFmtId="0" fontId="6" fillId="39" borderId="93" xfId="0" applyFont="1" applyFill="1" applyBorder="1" applyAlignment="1">
      <alignment horizontal="center"/>
    </xf>
    <xf numFmtId="0" fontId="0" fillId="37" borderId="121" xfId="0" applyFill="1" applyBorder="1" applyAlignment="1">
      <alignment horizontal="left"/>
    </xf>
    <xf numFmtId="0" fontId="0" fillId="37" borderId="122" xfId="0" applyFill="1" applyBorder="1" applyAlignment="1">
      <alignment horizontal="left"/>
    </xf>
    <xf numFmtId="0" fontId="0" fillId="37" borderId="123" xfId="0" applyFill="1" applyBorder="1" applyAlignment="1">
      <alignment horizontal="left"/>
    </xf>
    <xf numFmtId="0" fontId="0" fillId="24" borderId="111" xfId="0" applyFill="1" applyBorder="1" applyAlignment="1">
      <alignment horizontal="left"/>
    </xf>
    <xf numFmtId="0" fontId="0" fillId="24" borderId="106" xfId="0" applyFill="1" applyBorder="1" applyAlignment="1">
      <alignment horizontal="left"/>
    </xf>
    <xf numFmtId="0" fontId="0" fillId="37" borderId="104" xfId="0" applyFill="1" applyBorder="1" applyAlignment="1">
      <alignment horizontal="left"/>
    </xf>
    <xf numFmtId="0" fontId="0" fillId="37" borderId="105" xfId="0" applyFill="1" applyBorder="1" applyAlignment="1">
      <alignment horizontal="left"/>
    </xf>
    <xf numFmtId="0" fontId="0" fillId="37" borderId="106" xfId="0" applyFill="1" applyBorder="1" applyAlignment="1">
      <alignment horizontal="left"/>
    </xf>
    <xf numFmtId="0" fontId="6" fillId="38" borderId="92" xfId="0" applyFont="1" applyFill="1" applyBorder="1" applyAlignment="1">
      <alignment horizontal="center"/>
    </xf>
    <xf numFmtId="0" fontId="6" fillId="38" borderId="93" xfId="0" applyFont="1" applyFill="1" applyBorder="1" applyAlignment="1">
      <alignment horizontal="center"/>
    </xf>
    <xf numFmtId="0" fontId="6" fillId="38" borderId="94" xfId="0" applyFont="1" applyFill="1" applyBorder="1" applyAlignment="1">
      <alignment horizontal="center"/>
    </xf>
    <xf numFmtId="0" fontId="0" fillId="36" borderId="105" xfId="0" applyFill="1" applyBorder="1" applyAlignment="1">
      <alignment horizontal="left"/>
    </xf>
    <xf numFmtId="0" fontId="0" fillId="36" borderId="106" xfId="0" applyFill="1" applyBorder="1" applyAlignment="1">
      <alignment horizontal="left"/>
    </xf>
    <xf numFmtId="0" fontId="6" fillId="39" borderId="114" xfId="0" applyFont="1" applyFill="1" applyBorder="1" applyAlignment="1">
      <alignment horizontal="right"/>
    </xf>
    <xf numFmtId="0" fontId="6" fillId="39" borderId="115" xfId="0" applyFont="1" applyFill="1" applyBorder="1" applyAlignment="1">
      <alignment horizontal="right"/>
    </xf>
    <xf numFmtId="0" fontId="6" fillId="39" borderId="116" xfId="0" applyFont="1" applyFill="1" applyBorder="1" applyAlignment="1">
      <alignment horizontal="right"/>
    </xf>
    <xf numFmtId="0" fontId="0" fillId="24" borderId="104" xfId="0" applyFill="1" applyBorder="1" applyAlignment="1">
      <alignment horizontal="left"/>
    </xf>
    <xf numFmtId="0" fontId="0" fillId="24" borderId="105" xfId="0" applyFill="1" applyBorder="1" applyAlignment="1">
      <alignment horizontal="left"/>
    </xf>
    <xf numFmtId="0" fontId="8" fillId="31" borderId="0" xfId="0" applyFont="1" applyFill="1" applyAlignment="1">
      <alignment horizontal="center" wrapText="1"/>
    </xf>
    <xf numFmtId="0" fontId="6" fillId="39" borderId="80" xfId="0" applyFont="1" applyFill="1" applyBorder="1" applyAlignment="1">
      <alignment horizontal="left"/>
    </xf>
    <xf numFmtId="0" fontId="6" fillId="39" borderId="81" xfId="0" applyFont="1" applyFill="1" applyBorder="1" applyAlignment="1">
      <alignment horizontal="left"/>
    </xf>
    <xf numFmtId="0" fontId="5" fillId="36" borderId="78" xfId="0" applyFont="1" applyFill="1" applyBorder="1" applyAlignment="1">
      <alignment horizontal="left"/>
    </xf>
    <xf numFmtId="0" fontId="5" fillId="36" borderId="69" xfId="0" applyFont="1" applyFill="1" applyBorder="1" applyAlignment="1">
      <alignment horizontal="left"/>
    </xf>
    <xf numFmtId="41" fontId="14" fillId="24" borderId="34" xfId="0" applyNumberFormat="1" applyFont="1" applyFill="1" applyBorder="1" applyAlignment="1">
      <alignment horizontal="center" vertical="center" wrapText="1"/>
    </xf>
    <xf numFmtId="41" fontId="85" fillId="36" borderId="32" xfId="0" applyNumberFormat="1" applyFont="1" applyFill="1" applyBorder="1" applyAlignment="1">
      <alignment horizontal="center" vertical="center" wrapText="1"/>
    </xf>
    <xf numFmtId="41" fontId="85" fillId="36" borderId="34" xfId="0" applyNumberFormat="1" applyFont="1" applyFill="1" applyBorder="1" applyAlignment="1">
      <alignment horizontal="center" vertical="center" wrapText="1"/>
    </xf>
    <xf numFmtId="41" fontId="85" fillId="36" borderId="33" xfId="0" applyNumberFormat="1" applyFont="1" applyFill="1" applyBorder="1" applyAlignment="1">
      <alignment horizontal="center" vertical="center" wrapText="1"/>
    </xf>
    <xf numFmtId="175" fontId="85" fillId="36" borderId="32" xfId="0" applyNumberFormat="1" applyFont="1" applyFill="1" applyBorder="1" applyAlignment="1">
      <alignment horizontal="center" vertical="center" wrapText="1"/>
    </xf>
    <xf numFmtId="175" fontId="85" fillId="36" borderId="34" xfId="0" applyNumberFormat="1" applyFont="1" applyFill="1" applyBorder="1" applyAlignment="1">
      <alignment horizontal="center" vertical="center" wrapText="1"/>
    </xf>
    <xf numFmtId="175" fontId="85" fillId="36" borderId="33" xfId="0" applyNumberFormat="1" applyFont="1" applyFill="1" applyBorder="1" applyAlignment="1">
      <alignment horizontal="center" vertical="center" wrapText="1"/>
    </xf>
    <xf numFmtId="0" fontId="6" fillId="0" borderId="0" xfId="0" applyFont="1" applyAlignment="1">
      <alignment horizontal="right"/>
    </xf>
    <xf numFmtId="0" fontId="5" fillId="36" borderId="120" xfId="0" applyFont="1" applyFill="1" applyBorder="1" applyAlignment="1">
      <alignment horizontal="left"/>
    </xf>
    <xf numFmtId="0" fontId="5" fillId="36" borderId="103" xfId="0" applyFont="1" applyFill="1" applyBorder="1" applyAlignment="1">
      <alignment horizontal="left"/>
    </xf>
    <xf numFmtId="0" fontId="25" fillId="0" borderId="0" xfId="0" applyFont="1" applyAlignment="1">
      <alignment horizontal="right"/>
    </xf>
    <xf numFmtId="41" fontId="7" fillId="36" borderId="32" xfId="0" applyNumberFormat="1" applyFont="1" applyFill="1" applyBorder="1" applyAlignment="1">
      <alignment horizontal="center" vertical="center" wrapText="1"/>
    </xf>
    <xf numFmtId="41" fontId="7" fillId="36" borderId="34" xfId="0" applyNumberFormat="1" applyFont="1" applyFill="1" applyBorder="1" applyAlignment="1">
      <alignment horizontal="center" vertical="center" wrapText="1"/>
    </xf>
    <xf numFmtId="41" fontId="7" fillId="36" borderId="33" xfId="0" applyNumberFormat="1" applyFont="1" applyFill="1" applyBorder="1" applyAlignment="1">
      <alignment horizontal="center" vertical="center" wrapText="1"/>
    </xf>
    <xf numFmtId="0" fontId="8" fillId="0" borderId="0" xfId="0" applyFont="1" applyAlignment="1">
      <alignment horizontal="center" vertical="center"/>
    </xf>
  </cellXfs>
  <cellStyles count="14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0" xr:uid="{00000000-0005-0000-0000-00001B000000}"/>
    <cellStyle name="Comma 2 2" xfId="51" xr:uid="{00000000-0005-0000-0000-00001C000000}"/>
    <cellStyle name="Comma 3" xfId="75" xr:uid="{00000000-0005-0000-0000-00001D000000}"/>
    <cellStyle name="Comma 4" xfId="76" xr:uid="{00000000-0005-0000-0000-00001E000000}"/>
    <cellStyle name="Currency 2" xfId="44" xr:uid="{00000000-0005-0000-0000-00001F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100" xr:uid="{00000000-0005-0000-0000-000026000000}"/>
    <cellStyle name="Input" xfId="34" builtinId="20" customBuiltin="1"/>
    <cellStyle name="Linked Cell" xfId="35" builtinId="24" customBuiltin="1"/>
    <cellStyle name="Neutral" xfId="36" builtinId="28" customBuiltin="1"/>
    <cellStyle name="Normal" xfId="0" builtinId="0"/>
    <cellStyle name="Normal 10" xfId="52" xr:uid="{00000000-0005-0000-0000-00002B000000}"/>
    <cellStyle name="Normal 11" xfId="53" xr:uid="{00000000-0005-0000-0000-00002C000000}"/>
    <cellStyle name="Normal 11 2" xfId="99" xr:uid="{00000000-0005-0000-0000-00002D000000}"/>
    <cellStyle name="Normal 12" xfId="54" xr:uid="{00000000-0005-0000-0000-00002E000000}"/>
    <cellStyle name="Normal 13" xfId="55" xr:uid="{00000000-0005-0000-0000-00002F000000}"/>
    <cellStyle name="Normal 13 2" xfId="56" xr:uid="{00000000-0005-0000-0000-000030000000}"/>
    <cellStyle name="Normal 14" xfId="57" xr:uid="{00000000-0005-0000-0000-000031000000}"/>
    <cellStyle name="Normal 14 2" xfId="58" xr:uid="{00000000-0005-0000-0000-000032000000}"/>
    <cellStyle name="Normal 15" xfId="59" xr:uid="{00000000-0005-0000-0000-000033000000}"/>
    <cellStyle name="Normal 15 2" xfId="91" xr:uid="{00000000-0005-0000-0000-000034000000}"/>
    <cellStyle name="Normal 16" xfId="47" xr:uid="{00000000-0005-0000-0000-000035000000}"/>
    <cellStyle name="Normal 17" xfId="60" xr:uid="{00000000-0005-0000-0000-000036000000}"/>
    <cellStyle name="Normal 17 2" xfId="101" xr:uid="{00000000-0005-0000-0000-000037000000}"/>
    <cellStyle name="Normal 17 2 2" xfId="102" xr:uid="{00000000-0005-0000-0000-000038000000}"/>
    <cellStyle name="Normal 18" xfId="49" xr:uid="{00000000-0005-0000-0000-000039000000}"/>
    <cellStyle name="Normal 19" xfId="61" xr:uid="{00000000-0005-0000-0000-00003A000000}"/>
    <cellStyle name="Normal 2" xfId="37" xr:uid="{00000000-0005-0000-0000-00003B000000}"/>
    <cellStyle name="Normal 2 2" xfId="43" xr:uid="{00000000-0005-0000-0000-00003C000000}"/>
    <cellStyle name="Normal 2 3" xfId="77" xr:uid="{00000000-0005-0000-0000-00003D000000}"/>
    <cellStyle name="Normal 2 4" xfId="78" xr:uid="{00000000-0005-0000-0000-00003E000000}"/>
    <cellStyle name="Normal 2 5" xfId="79" xr:uid="{00000000-0005-0000-0000-00003F000000}"/>
    <cellStyle name="Normal 2 5 2" xfId="80" xr:uid="{00000000-0005-0000-0000-000040000000}"/>
    <cellStyle name="Normal 2 6" xfId="81" xr:uid="{00000000-0005-0000-0000-000041000000}"/>
    <cellStyle name="Normal 2 7" xfId="82" xr:uid="{00000000-0005-0000-0000-000042000000}"/>
    <cellStyle name="Normal 2 7 2" xfId="48" xr:uid="{00000000-0005-0000-0000-000043000000}"/>
    <cellStyle name="Normal 2 8" xfId="140" xr:uid="{00000000-0005-0000-0000-000044000000}"/>
    <cellStyle name="Normal 20" xfId="62" xr:uid="{00000000-0005-0000-0000-000045000000}"/>
    <cellStyle name="Normal 21" xfId="63" xr:uid="{00000000-0005-0000-0000-000046000000}"/>
    <cellStyle name="Normal 21 2" xfId="83" xr:uid="{00000000-0005-0000-0000-000047000000}"/>
    <cellStyle name="Normal 22" xfId="64" xr:uid="{00000000-0005-0000-0000-000048000000}"/>
    <cellStyle name="Normal 23" xfId="65" xr:uid="{00000000-0005-0000-0000-000049000000}"/>
    <cellStyle name="Normal 23 2" xfId="103" xr:uid="{00000000-0005-0000-0000-00004A000000}"/>
    <cellStyle name="Normal 24" xfId="66" xr:uid="{00000000-0005-0000-0000-00004B000000}"/>
    <cellStyle name="Normal 25" xfId="67" xr:uid="{00000000-0005-0000-0000-00004C000000}"/>
    <cellStyle name="Normal 25 2" xfId="92" xr:uid="{00000000-0005-0000-0000-00004D000000}"/>
    <cellStyle name="Normal 26" xfId="68" xr:uid="{00000000-0005-0000-0000-00004E000000}"/>
    <cellStyle name="Normal 27" xfId="93" xr:uid="{00000000-0005-0000-0000-00004F000000}"/>
    <cellStyle name="Normal 28" xfId="89" xr:uid="{00000000-0005-0000-0000-000050000000}"/>
    <cellStyle name="Normal 28 2" xfId="97" xr:uid="{00000000-0005-0000-0000-000051000000}"/>
    <cellStyle name="Normal 28 2 2" xfId="138" xr:uid="{00000000-0005-0000-0000-000052000000}"/>
    <cellStyle name="Normal 28 2 3" xfId="139" xr:uid="{00000000-0005-0000-0000-000053000000}"/>
    <cellStyle name="Normal 29" xfId="94" xr:uid="{00000000-0005-0000-0000-000054000000}"/>
    <cellStyle name="Normal 29 2" xfId="104" xr:uid="{00000000-0005-0000-0000-000055000000}"/>
    <cellStyle name="Normal 29 2 2" xfId="105" xr:uid="{00000000-0005-0000-0000-000056000000}"/>
    <cellStyle name="Normal 29 2 3" xfId="106" xr:uid="{00000000-0005-0000-0000-000057000000}"/>
    <cellStyle name="Normal 3" xfId="45" xr:uid="{00000000-0005-0000-0000-000058000000}"/>
    <cellStyle name="Normal 3 2" xfId="46" xr:uid="{00000000-0005-0000-0000-000059000000}"/>
    <cellStyle name="Normal 3 2 2" xfId="84" xr:uid="{00000000-0005-0000-0000-00005A000000}"/>
    <cellStyle name="Normal 3 3" xfId="85" xr:uid="{00000000-0005-0000-0000-00005B000000}"/>
    <cellStyle name="Normal 30" xfId="95" xr:uid="{00000000-0005-0000-0000-00005C000000}"/>
    <cellStyle name="Normal 30 2" xfId="107" xr:uid="{00000000-0005-0000-0000-00005D000000}"/>
    <cellStyle name="Normal 30 2 2" xfId="108" xr:uid="{00000000-0005-0000-0000-00005E000000}"/>
    <cellStyle name="Normal 30 2 3" xfId="109" xr:uid="{00000000-0005-0000-0000-00005F000000}"/>
    <cellStyle name="Normal 31" xfId="110" xr:uid="{00000000-0005-0000-0000-000060000000}"/>
    <cellStyle name="Normal 32" xfId="111" xr:uid="{00000000-0005-0000-0000-000061000000}"/>
    <cellStyle name="Normal 33" xfId="112" xr:uid="{00000000-0005-0000-0000-000062000000}"/>
    <cellStyle name="Normal 34" xfId="113" xr:uid="{00000000-0005-0000-0000-000063000000}"/>
    <cellStyle name="Normal 35" xfId="114" xr:uid="{00000000-0005-0000-0000-000064000000}"/>
    <cellStyle name="Normal 36" xfId="115" xr:uid="{00000000-0005-0000-0000-000065000000}"/>
    <cellStyle name="Normal 37" xfId="116" xr:uid="{00000000-0005-0000-0000-000066000000}"/>
    <cellStyle name="Normal 37 2" xfId="117" xr:uid="{00000000-0005-0000-0000-000067000000}"/>
    <cellStyle name="Normal 38" xfId="118" xr:uid="{00000000-0005-0000-0000-000068000000}"/>
    <cellStyle name="Normal 39" xfId="119" xr:uid="{00000000-0005-0000-0000-000069000000}"/>
    <cellStyle name="Normal 4" xfId="69" xr:uid="{00000000-0005-0000-0000-00006A000000}"/>
    <cellStyle name="Normal 4 2" xfId="86" xr:uid="{00000000-0005-0000-0000-00006B000000}"/>
    <cellStyle name="Normal 40" xfId="120" xr:uid="{00000000-0005-0000-0000-00006C000000}"/>
    <cellStyle name="Normal 41" xfId="121" xr:uid="{00000000-0005-0000-0000-00006D000000}"/>
    <cellStyle name="Normal 41 2" xfId="122" xr:uid="{00000000-0005-0000-0000-00006E000000}"/>
    <cellStyle name="Normal 41 3" xfId="123" xr:uid="{00000000-0005-0000-0000-00006F000000}"/>
    <cellStyle name="Normal 42" xfId="124" xr:uid="{00000000-0005-0000-0000-000070000000}"/>
    <cellStyle name="Normal 43" xfId="98" xr:uid="{00000000-0005-0000-0000-000071000000}"/>
    <cellStyle name="Normal 44" xfId="125" xr:uid="{00000000-0005-0000-0000-000072000000}"/>
    <cellStyle name="Normal 44 2" xfId="126" xr:uid="{00000000-0005-0000-0000-000073000000}"/>
    <cellStyle name="Normal 45" xfId="127" xr:uid="{00000000-0005-0000-0000-000074000000}"/>
    <cellStyle name="Normal 46" xfId="128" xr:uid="{00000000-0005-0000-0000-000075000000}"/>
    <cellStyle name="Normal 47" xfId="129" xr:uid="{00000000-0005-0000-0000-000076000000}"/>
    <cellStyle name="Normal 48" xfId="130" xr:uid="{00000000-0005-0000-0000-000077000000}"/>
    <cellStyle name="Normal 49" xfId="131" xr:uid="{00000000-0005-0000-0000-000078000000}"/>
    <cellStyle name="Normal 5" xfId="70" xr:uid="{00000000-0005-0000-0000-000079000000}"/>
    <cellStyle name="Normal 5 2" xfId="87" xr:uid="{00000000-0005-0000-0000-00007A000000}"/>
    <cellStyle name="Normal 5 2 2" xfId="88" xr:uid="{00000000-0005-0000-0000-00007B000000}"/>
    <cellStyle name="Normal 50" xfId="132" xr:uid="{00000000-0005-0000-0000-00007C000000}"/>
    <cellStyle name="Normal 51" xfId="133" xr:uid="{00000000-0005-0000-0000-00007D000000}"/>
    <cellStyle name="Normal 52" xfId="134" xr:uid="{00000000-0005-0000-0000-00007E000000}"/>
    <cellStyle name="Normal 53" xfId="135" xr:uid="{00000000-0005-0000-0000-00007F000000}"/>
    <cellStyle name="Normal 54" xfId="136" xr:uid="{00000000-0005-0000-0000-000080000000}"/>
    <cellStyle name="Normal 6" xfId="71" xr:uid="{00000000-0005-0000-0000-000081000000}"/>
    <cellStyle name="Normal 7" xfId="72" xr:uid="{00000000-0005-0000-0000-000082000000}"/>
    <cellStyle name="Normal 7 2" xfId="96" xr:uid="{00000000-0005-0000-0000-000083000000}"/>
    <cellStyle name="Normal 8" xfId="73" xr:uid="{00000000-0005-0000-0000-000084000000}"/>
    <cellStyle name="Normal 8 2" xfId="137" xr:uid="{00000000-0005-0000-0000-000085000000}"/>
    <cellStyle name="Normal 9" xfId="74" xr:uid="{00000000-0005-0000-0000-000086000000}"/>
    <cellStyle name="Note" xfId="38" builtinId="10" customBuiltin="1"/>
    <cellStyle name="Output" xfId="39" builtinId="21" customBuiltin="1"/>
    <cellStyle name="Percent 2" xfId="90" xr:uid="{00000000-0005-0000-0000-000089000000}"/>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FF33CC"/>
      <color rgb="FFFF99CC"/>
      <color rgb="FFFF66FF"/>
      <color rgb="FF00FFFF"/>
      <color rgb="FF0000FF"/>
      <color rgb="FFFFFF66"/>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8</xdr:col>
      <xdr:colOff>0</xdr:colOff>
      <xdr:row>35</xdr:row>
      <xdr:rowOff>9525</xdr:rowOff>
    </xdr:from>
    <xdr:ext cx="184731" cy="264560"/>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6496050"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o\Projects%20Office\Project%20Files\Education\ACTIVE%20BIDS\621%20AB%20To-gather\621%20AB%20To-Gather.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anagement%20Accounts/Planning%20Office/Five%20Point%20Plan/Department%20List%20&amp;%20Project%20Relations.xlsx" TargetMode="External"/><Relationship Id="rId1" Type="http://schemas.openxmlformats.org/officeDocument/2006/relationships/externalLinkPath" Target="/Acco/Management%20Accounts/Planning%20Office/Five%20Point%20Plan/Department%20List%20&amp;%20Project%20Re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Annual%20Financial%20Statements%20%20(all%20years)\2010-11%20Final%20Accounts\Accruals%20&amp;%20Deferred%20Income\Completed%20Deferred%20Income%20Forms\Completed%20Deferred%20Income%20Forms\ADHR%20WPC01101%20(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LOG 09-10"/>
      <sheetName val="PROJECT"/>
      <sheetName val="Research Declaration"/>
      <sheetName val="Budget Y1"/>
      <sheetName val="Budget Y2"/>
      <sheetName val="Budget Y3"/>
      <sheetName val="Budget Y4"/>
      <sheetName val="Budget Y5"/>
      <sheetName val="Consolidation"/>
      <sheetName val="planned costs"/>
      <sheetName val="match"/>
      <sheetName val="notes"/>
      <sheetName val="euro-budget"/>
      <sheetName val="Code Request"/>
      <sheetName val="HOPE COSTS"/>
      <sheetName val="var bud detail"/>
      <sheetName val="var bud sumary"/>
      <sheetName val="claim"/>
      <sheetName val="claim R"/>
      <sheetName val="Expenditure &amp; revenue"/>
      <sheetName val="Staff"/>
      <sheetName val="Timetable"/>
      <sheetName val="Travel and subsistence"/>
      <sheetName val="Equipment"/>
      <sheetName val="Subcontracting"/>
      <sheetName val="Other"/>
      <sheetName val="Ceilings"/>
      <sheetName val="Actions"/>
      <sheetName val="Compatibility Repor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A4" t="str">
            <v>Belgique/Belgie - BE</v>
          </cell>
        </row>
      </sheetData>
      <sheetData sheetId="25">
        <row r="1">
          <cell r="A1" t="str">
            <v xml:space="preserve">Comenius Multilateral Projects </v>
          </cell>
        </row>
      </sheetData>
      <sheetData sheetId="26" refreshError="1"/>
      <sheetData sheetId="27">
        <row r="4">
          <cell r="A4" t="str">
            <v>Belgique/Belgie - BE</v>
          </cell>
          <cell r="B4" t="str">
            <v>BE</v>
          </cell>
          <cell r="C4">
            <v>376</v>
          </cell>
          <cell r="D4">
            <v>321</v>
          </cell>
          <cell r="E4">
            <v>260</v>
          </cell>
          <cell r="F4">
            <v>203</v>
          </cell>
          <cell r="G4">
            <v>280</v>
          </cell>
        </row>
        <row r="5">
          <cell r="A5" t="str">
            <v>Bulgaria- BG</v>
          </cell>
          <cell r="B5" t="str">
            <v>BG</v>
          </cell>
          <cell r="C5">
            <v>79</v>
          </cell>
          <cell r="D5">
            <v>71</v>
          </cell>
          <cell r="E5">
            <v>55</v>
          </cell>
          <cell r="F5">
            <v>37</v>
          </cell>
          <cell r="G5">
            <v>173</v>
          </cell>
        </row>
        <row r="6">
          <cell r="A6" t="str">
            <v>Ceska Republika - CZ</v>
          </cell>
          <cell r="B6" t="str">
            <v>CZ</v>
          </cell>
          <cell r="C6">
            <v>144</v>
          </cell>
          <cell r="D6">
            <v>144</v>
          </cell>
          <cell r="E6">
            <v>104</v>
          </cell>
          <cell r="F6">
            <v>75</v>
          </cell>
          <cell r="G6">
            <v>240</v>
          </cell>
        </row>
        <row r="7">
          <cell r="A7" t="str">
            <v>Danmark - DK</v>
          </cell>
          <cell r="B7" t="str">
            <v>DK</v>
          </cell>
          <cell r="C7">
            <v>489</v>
          </cell>
          <cell r="D7">
            <v>419</v>
          </cell>
          <cell r="E7">
            <v>341</v>
          </cell>
          <cell r="F7">
            <v>267</v>
          </cell>
          <cell r="G7">
            <v>387</v>
          </cell>
        </row>
        <row r="8">
          <cell r="A8" t="str">
            <v>Deutschland - DE</v>
          </cell>
          <cell r="B8" t="str">
            <v>DE</v>
          </cell>
          <cell r="C8">
            <v>363</v>
          </cell>
          <cell r="D8">
            <v>315</v>
          </cell>
          <cell r="E8">
            <v>253</v>
          </cell>
          <cell r="F8">
            <v>195</v>
          </cell>
          <cell r="G8">
            <v>280</v>
          </cell>
        </row>
        <row r="9">
          <cell r="A9" t="str">
            <v>Eesti - EE</v>
          </cell>
          <cell r="B9" t="str">
            <v>EE</v>
          </cell>
          <cell r="C9">
            <v>117</v>
          </cell>
          <cell r="D9">
            <v>107</v>
          </cell>
          <cell r="E9">
            <v>75</v>
          </cell>
          <cell r="F9">
            <v>53</v>
          </cell>
          <cell r="G9">
            <v>227</v>
          </cell>
        </row>
        <row r="10">
          <cell r="A10" t="str">
            <v>Ellas - EL</v>
          </cell>
          <cell r="B10" t="str">
            <v>EL</v>
          </cell>
          <cell r="C10">
            <v>267</v>
          </cell>
          <cell r="D10">
            <v>228</v>
          </cell>
          <cell r="E10">
            <v>187</v>
          </cell>
          <cell r="F10">
            <v>145</v>
          </cell>
          <cell r="G10">
            <v>267</v>
          </cell>
        </row>
        <row r="11">
          <cell r="A11" t="str">
            <v>Espana -ES</v>
          </cell>
          <cell r="B11" t="str">
            <v>ES</v>
          </cell>
          <cell r="C11">
            <v>295</v>
          </cell>
          <cell r="D11">
            <v>265</v>
          </cell>
          <cell r="E11">
            <v>204</v>
          </cell>
          <cell r="F11">
            <v>143</v>
          </cell>
          <cell r="G11">
            <v>280</v>
          </cell>
        </row>
        <row r="12">
          <cell r="A12" t="str">
            <v>France - FR</v>
          </cell>
          <cell r="B12" t="str">
            <v>FR</v>
          </cell>
          <cell r="C12">
            <v>424</v>
          </cell>
          <cell r="D12">
            <v>359</v>
          </cell>
          <cell r="E12">
            <v>235</v>
          </cell>
          <cell r="F12">
            <v>179</v>
          </cell>
          <cell r="G12">
            <v>333</v>
          </cell>
        </row>
        <row r="13">
          <cell r="A13" t="str">
            <v>Ireland - IE</v>
          </cell>
          <cell r="B13" t="str">
            <v>IE</v>
          </cell>
          <cell r="C13">
            <v>479</v>
          </cell>
          <cell r="D13">
            <v>417</v>
          </cell>
          <cell r="E13">
            <v>348</v>
          </cell>
          <cell r="F13">
            <v>255</v>
          </cell>
          <cell r="G13">
            <v>247</v>
          </cell>
        </row>
        <row r="14">
          <cell r="A14" t="str">
            <v>Italia - IT</v>
          </cell>
          <cell r="B14" t="str">
            <v>IT</v>
          </cell>
          <cell r="C14">
            <v>568</v>
          </cell>
          <cell r="D14">
            <v>332</v>
          </cell>
          <cell r="E14">
            <v>225</v>
          </cell>
          <cell r="F14">
            <v>187</v>
          </cell>
          <cell r="G14">
            <v>320</v>
          </cell>
        </row>
        <row r="15">
          <cell r="A15" t="str">
            <v>Kypros - CY</v>
          </cell>
          <cell r="B15" t="str">
            <v>CY</v>
          </cell>
          <cell r="C15">
            <v>304</v>
          </cell>
          <cell r="D15">
            <v>267</v>
          </cell>
          <cell r="E15">
            <v>165</v>
          </cell>
          <cell r="F15">
            <v>113</v>
          </cell>
          <cell r="G15">
            <v>253</v>
          </cell>
        </row>
        <row r="16">
          <cell r="A16" t="str">
            <v>Latvija - LV</v>
          </cell>
          <cell r="B16" t="str">
            <v>LV</v>
          </cell>
          <cell r="C16">
            <v>131</v>
          </cell>
          <cell r="D16">
            <v>107</v>
          </cell>
          <cell r="E16">
            <v>85</v>
          </cell>
          <cell r="F16">
            <v>57</v>
          </cell>
          <cell r="G16">
            <v>213</v>
          </cell>
        </row>
        <row r="17">
          <cell r="A17" t="str">
            <v>Lithuania - LT</v>
          </cell>
          <cell r="B17" t="str">
            <v>LT</v>
          </cell>
          <cell r="C17">
            <v>103</v>
          </cell>
          <cell r="D17">
            <v>88</v>
          </cell>
          <cell r="E17">
            <v>67</v>
          </cell>
          <cell r="F17">
            <v>47</v>
          </cell>
          <cell r="G17">
            <v>213</v>
          </cell>
        </row>
        <row r="18">
          <cell r="A18" t="str">
            <v>Luxembourg - LU</v>
          </cell>
          <cell r="B18" t="str">
            <v>LU</v>
          </cell>
          <cell r="C18">
            <v>493</v>
          </cell>
          <cell r="D18">
            <v>423</v>
          </cell>
          <cell r="E18">
            <v>343</v>
          </cell>
          <cell r="F18">
            <v>267</v>
          </cell>
          <cell r="G18">
            <v>280</v>
          </cell>
        </row>
        <row r="19">
          <cell r="A19" t="str">
            <v>Magyarorszag - HU</v>
          </cell>
          <cell r="B19" t="str">
            <v>HU</v>
          </cell>
          <cell r="C19">
            <v>141</v>
          </cell>
          <cell r="D19">
            <v>123</v>
          </cell>
          <cell r="E19">
            <v>93</v>
          </cell>
          <cell r="F19">
            <v>53</v>
          </cell>
          <cell r="G19">
            <v>213</v>
          </cell>
        </row>
        <row r="20">
          <cell r="A20" t="str">
            <v>Malta - MT</v>
          </cell>
          <cell r="B20" t="str">
            <v>MT</v>
          </cell>
          <cell r="C20">
            <v>129</v>
          </cell>
          <cell r="D20">
            <v>117</v>
          </cell>
          <cell r="E20">
            <v>91</v>
          </cell>
          <cell r="F20">
            <v>65</v>
          </cell>
          <cell r="G20">
            <v>253</v>
          </cell>
        </row>
        <row r="21">
          <cell r="A21" t="str">
            <v>Nederland - NL</v>
          </cell>
          <cell r="B21" t="str">
            <v>NL</v>
          </cell>
          <cell r="C21">
            <v>381</v>
          </cell>
          <cell r="D21">
            <v>333</v>
          </cell>
          <cell r="E21">
            <v>264</v>
          </cell>
          <cell r="F21">
            <v>207</v>
          </cell>
          <cell r="G21">
            <v>307</v>
          </cell>
        </row>
        <row r="22">
          <cell r="A22" t="str">
            <v>Oesterreich - AT</v>
          </cell>
          <cell r="B22" t="str">
            <v>AT</v>
          </cell>
          <cell r="C22">
            <v>419</v>
          </cell>
          <cell r="D22">
            <v>323</v>
          </cell>
          <cell r="E22">
            <v>240</v>
          </cell>
          <cell r="F22">
            <v>199</v>
          </cell>
          <cell r="G22">
            <v>293</v>
          </cell>
        </row>
        <row r="23">
          <cell r="A23" t="str">
            <v>Polska - PL</v>
          </cell>
          <cell r="B23" t="str">
            <v>PL</v>
          </cell>
          <cell r="C23">
            <v>161</v>
          </cell>
          <cell r="D23">
            <v>133</v>
          </cell>
          <cell r="E23">
            <v>103</v>
          </cell>
          <cell r="F23">
            <v>75</v>
          </cell>
          <cell r="G23">
            <v>213</v>
          </cell>
        </row>
        <row r="24">
          <cell r="A24" t="str">
            <v>Portugal - PT</v>
          </cell>
          <cell r="B24" t="str">
            <v>PT</v>
          </cell>
          <cell r="C24">
            <v>183</v>
          </cell>
          <cell r="D24">
            <v>161</v>
          </cell>
          <cell r="E24">
            <v>119</v>
          </cell>
          <cell r="F24">
            <v>79</v>
          </cell>
          <cell r="G24">
            <v>253</v>
          </cell>
        </row>
        <row r="25">
          <cell r="A25" t="str">
            <v>Rumania- RO</v>
          </cell>
          <cell r="B25" t="str">
            <v>RO</v>
          </cell>
          <cell r="C25">
            <v>155</v>
          </cell>
          <cell r="D25">
            <v>119</v>
          </cell>
          <cell r="E25">
            <v>93</v>
          </cell>
          <cell r="F25">
            <v>59</v>
          </cell>
          <cell r="G25">
            <v>187</v>
          </cell>
        </row>
        <row r="26">
          <cell r="A26" t="str">
            <v>Slovenija -SI</v>
          </cell>
          <cell r="B26" t="str">
            <v>SI</v>
          </cell>
          <cell r="C26">
            <v>252</v>
          </cell>
          <cell r="D26">
            <v>227</v>
          </cell>
          <cell r="E26">
            <v>183</v>
          </cell>
          <cell r="F26">
            <v>115</v>
          </cell>
          <cell r="G26">
            <v>240</v>
          </cell>
        </row>
        <row r="27">
          <cell r="A27" t="str">
            <v>Slovensko -SK</v>
          </cell>
          <cell r="B27" t="str">
            <v>SK</v>
          </cell>
          <cell r="C27">
            <v>133</v>
          </cell>
          <cell r="D27">
            <v>119</v>
          </cell>
          <cell r="E27">
            <v>95</v>
          </cell>
          <cell r="F27">
            <v>77</v>
          </cell>
          <cell r="G27">
            <v>240</v>
          </cell>
        </row>
        <row r="28">
          <cell r="A28" t="str">
            <v>Suomi - FI</v>
          </cell>
          <cell r="B28" t="str">
            <v>FI</v>
          </cell>
          <cell r="C28">
            <v>361</v>
          </cell>
          <cell r="D28">
            <v>259</v>
          </cell>
          <cell r="E28">
            <v>213</v>
          </cell>
          <cell r="F28">
            <v>179</v>
          </cell>
          <cell r="G28">
            <v>320</v>
          </cell>
        </row>
        <row r="29">
          <cell r="A29" t="str">
            <v>Sverige - SE</v>
          </cell>
          <cell r="B29" t="str">
            <v>SE</v>
          </cell>
          <cell r="C29">
            <v>505</v>
          </cell>
          <cell r="D29">
            <v>432</v>
          </cell>
          <cell r="E29">
            <v>355</v>
          </cell>
          <cell r="F29">
            <v>273</v>
          </cell>
          <cell r="G29">
            <v>320</v>
          </cell>
        </row>
        <row r="30">
          <cell r="A30" t="str">
            <v>United Kingdom - UK</v>
          </cell>
          <cell r="B30" t="str">
            <v>GB</v>
          </cell>
          <cell r="C30">
            <v>469</v>
          </cell>
          <cell r="D30">
            <v>443</v>
          </cell>
          <cell r="E30">
            <v>311</v>
          </cell>
          <cell r="F30">
            <v>224</v>
          </cell>
          <cell r="G30">
            <v>387</v>
          </cell>
        </row>
        <row r="31">
          <cell r="A31" t="str">
            <v>Island - IS</v>
          </cell>
          <cell r="B31" t="str">
            <v>IS</v>
          </cell>
          <cell r="C31">
            <v>435</v>
          </cell>
          <cell r="D31">
            <v>396</v>
          </cell>
          <cell r="E31">
            <v>341</v>
          </cell>
          <cell r="F31">
            <v>219</v>
          </cell>
          <cell r="G31">
            <v>320</v>
          </cell>
        </row>
        <row r="32">
          <cell r="A32" t="str">
            <v>Liechtenstein - LI</v>
          </cell>
          <cell r="B32" t="str">
            <v>LI</v>
          </cell>
          <cell r="C32">
            <v>395</v>
          </cell>
          <cell r="D32">
            <v>324</v>
          </cell>
          <cell r="E32">
            <v>251</v>
          </cell>
          <cell r="F32">
            <v>199</v>
          </cell>
          <cell r="G32">
            <v>333</v>
          </cell>
        </row>
        <row r="33">
          <cell r="A33" t="str">
            <v>Norge - NO</v>
          </cell>
          <cell r="B33" t="str">
            <v>NO</v>
          </cell>
          <cell r="C33">
            <v>553</v>
          </cell>
          <cell r="D33">
            <v>480</v>
          </cell>
          <cell r="E33">
            <v>392</v>
          </cell>
          <cell r="F33">
            <v>296</v>
          </cell>
          <cell r="G33">
            <v>387</v>
          </cell>
        </row>
        <row r="34">
          <cell r="A34" t="str">
            <v>Turkey - TR</v>
          </cell>
          <cell r="B34" t="str">
            <v>TR</v>
          </cell>
          <cell r="C34">
            <v>193</v>
          </cell>
          <cell r="D34">
            <v>123</v>
          </cell>
          <cell r="E34">
            <v>81</v>
          </cell>
          <cell r="F34">
            <v>52</v>
          </cell>
          <cell r="G34">
            <v>213</v>
          </cell>
        </row>
        <row r="35">
          <cell r="A35" t="str">
            <v>AN Bonaire</v>
          </cell>
          <cell r="B35" t="str">
            <v>AN</v>
          </cell>
          <cell r="C35">
            <v>381</v>
          </cell>
          <cell r="D35">
            <v>333</v>
          </cell>
          <cell r="E35">
            <v>264</v>
          </cell>
          <cell r="F35">
            <v>207</v>
          </cell>
          <cell r="G35">
            <v>307</v>
          </cell>
        </row>
        <row r="36">
          <cell r="A36" t="str">
            <v>AN Curaçao</v>
          </cell>
          <cell r="B36" t="str">
            <v>AN</v>
          </cell>
          <cell r="C36">
            <v>381</v>
          </cell>
          <cell r="D36">
            <v>333</v>
          </cell>
          <cell r="E36">
            <v>264</v>
          </cell>
          <cell r="F36">
            <v>207</v>
          </cell>
          <cell r="G36">
            <v>307</v>
          </cell>
        </row>
        <row r="37">
          <cell r="A37" t="str">
            <v>AN Saba</v>
          </cell>
          <cell r="B37" t="str">
            <v>AN</v>
          </cell>
          <cell r="C37">
            <v>381</v>
          </cell>
          <cell r="D37">
            <v>333</v>
          </cell>
          <cell r="E37">
            <v>264</v>
          </cell>
          <cell r="F37">
            <v>207</v>
          </cell>
          <cell r="G37">
            <v>307</v>
          </cell>
        </row>
        <row r="38">
          <cell r="A38" t="str">
            <v>AN Saint Eustatius</v>
          </cell>
          <cell r="B38" t="str">
            <v>AN</v>
          </cell>
          <cell r="C38">
            <v>381</v>
          </cell>
          <cell r="D38">
            <v>333</v>
          </cell>
          <cell r="E38">
            <v>264</v>
          </cell>
          <cell r="F38">
            <v>207</v>
          </cell>
          <cell r="G38">
            <v>307</v>
          </cell>
        </row>
        <row r="39">
          <cell r="A39" t="str">
            <v>AN Saint Martin</v>
          </cell>
          <cell r="B39" t="str">
            <v>AN</v>
          </cell>
          <cell r="C39">
            <v>381</v>
          </cell>
          <cell r="D39">
            <v>333</v>
          </cell>
          <cell r="E39">
            <v>264</v>
          </cell>
          <cell r="F39">
            <v>207</v>
          </cell>
          <cell r="G39">
            <v>307</v>
          </cell>
        </row>
        <row r="40">
          <cell r="A40" t="str">
            <v xml:space="preserve">Anguilla </v>
          </cell>
          <cell r="B40" t="str">
            <v>AI</v>
          </cell>
          <cell r="C40">
            <v>469</v>
          </cell>
          <cell r="D40">
            <v>443</v>
          </cell>
          <cell r="E40">
            <v>311</v>
          </cell>
          <cell r="F40">
            <v>224</v>
          </cell>
          <cell r="G40">
            <v>387</v>
          </cell>
        </row>
        <row r="41">
          <cell r="A41" t="str">
            <v xml:space="preserve">Aruba </v>
          </cell>
          <cell r="B41" t="str">
            <v>AW</v>
          </cell>
          <cell r="C41">
            <v>381</v>
          </cell>
          <cell r="D41">
            <v>333</v>
          </cell>
          <cell r="E41">
            <v>264</v>
          </cell>
          <cell r="F41">
            <v>207</v>
          </cell>
          <cell r="G41">
            <v>307</v>
          </cell>
        </row>
        <row r="42">
          <cell r="A42" t="str">
            <v xml:space="preserve">British Indian Ocean Territory </v>
          </cell>
          <cell r="B42" t="str">
            <v>IO</v>
          </cell>
          <cell r="C42">
            <v>469</v>
          </cell>
          <cell r="D42">
            <v>443</v>
          </cell>
          <cell r="E42">
            <v>311</v>
          </cell>
          <cell r="F42">
            <v>224</v>
          </cell>
          <cell r="G42">
            <v>387</v>
          </cell>
        </row>
        <row r="43">
          <cell r="A43" t="str">
            <v xml:space="preserve">Cayman Islands </v>
          </cell>
          <cell r="B43" t="str">
            <v>KY</v>
          </cell>
          <cell r="C43">
            <v>469</v>
          </cell>
          <cell r="D43">
            <v>443</v>
          </cell>
          <cell r="E43">
            <v>311</v>
          </cell>
          <cell r="F43">
            <v>224</v>
          </cell>
          <cell r="G43">
            <v>387</v>
          </cell>
        </row>
        <row r="44">
          <cell r="A44" t="str">
            <v>Falkland Islands (Malvinas)</v>
          </cell>
          <cell r="B44" t="str">
            <v>FK</v>
          </cell>
          <cell r="C44">
            <v>469</v>
          </cell>
          <cell r="D44">
            <v>443</v>
          </cell>
          <cell r="E44">
            <v>311</v>
          </cell>
          <cell r="F44">
            <v>224</v>
          </cell>
          <cell r="G44">
            <v>387</v>
          </cell>
        </row>
        <row r="45">
          <cell r="A45" t="str">
            <v xml:space="preserve">French Polynesia </v>
          </cell>
          <cell r="B45" t="str">
            <v>PF</v>
          </cell>
          <cell r="C45">
            <v>424</v>
          </cell>
          <cell r="D45">
            <v>359</v>
          </cell>
          <cell r="E45">
            <v>235</v>
          </cell>
          <cell r="F45">
            <v>179</v>
          </cell>
          <cell r="G45">
            <v>333</v>
          </cell>
        </row>
        <row r="46">
          <cell r="A46" t="str">
            <v>French Southern and Antartic Territories</v>
          </cell>
          <cell r="B46" t="str">
            <v>TF</v>
          </cell>
          <cell r="C46">
            <v>424</v>
          </cell>
          <cell r="D46">
            <v>359</v>
          </cell>
          <cell r="E46">
            <v>235</v>
          </cell>
          <cell r="F46">
            <v>179</v>
          </cell>
          <cell r="G46">
            <v>333</v>
          </cell>
        </row>
        <row r="47">
          <cell r="A47" t="str">
            <v xml:space="preserve">Greenland </v>
          </cell>
          <cell r="B47" t="str">
            <v>GL</v>
          </cell>
          <cell r="C47">
            <v>489</v>
          </cell>
          <cell r="D47">
            <v>419</v>
          </cell>
          <cell r="E47">
            <v>341</v>
          </cell>
          <cell r="F47">
            <v>267</v>
          </cell>
          <cell r="G47">
            <v>387</v>
          </cell>
        </row>
        <row r="48">
          <cell r="A48" t="str">
            <v xml:space="preserve">Mayotte </v>
          </cell>
          <cell r="B48" t="str">
            <v>YT</v>
          </cell>
          <cell r="C48">
            <v>424</v>
          </cell>
          <cell r="D48">
            <v>359</v>
          </cell>
          <cell r="E48">
            <v>235</v>
          </cell>
          <cell r="F48">
            <v>179</v>
          </cell>
          <cell r="G48">
            <v>333</v>
          </cell>
        </row>
        <row r="49">
          <cell r="A49" t="str">
            <v xml:space="preserve">Montserrat </v>
          </cell>
          <cell r="B49" t="str">
            <v>MS</v>
          </cell>
          <cell r="C49">
            <v>469</v>
          </cell>
          <cell r="D49">
            <v>443</v>
          </cell>
          <cell r="E49">
            <v>311</v>
          </cell>
          <cell r="F49">
            <v>224</v>
          </cell>
          <cell r="G49">
            <v>387</v>
          </cell>
        </row>
        <row r="50">
          <cell r="A50" t="str">
            <v>Netherlands Antilles</v>
          </cell>
          <cell r="B50" t="str">
            <v>AN</v>
          </cell>
          <cell r="C50">
            <v>381</v>
          </cell>
          <cell r="D50">
            <v>333</v>
          </cell>
          <cell r="E50">
            <v>264</v>
          </cell>
          <cell r="F50">
            <v>207</v>
          </cell>
          <cell r="G50">
            <v>307</v>
          </cell>
        </row>
        <row r="51">
          <cell r="A51" t="str">
            <v xml:space="preserve">New Caledonia </v>
          </cell>
          <cell r="B51" t="str">
            <v>NC</v>
          </cell>
          <cell r="C51">
            <v>424</v>
          </cell>
          <cell r="D51">
            <v>359</v>
          </cell>
          <cell r="E51">
            <v>235</v>
          </cell>
          <cell r="F51">
            <v>179</v>
          </cell>
          <cell r="G51">
            <v>333</v>
          </cell>
        </row>
        <row r="52">
          <cell r="A52" t="str">
            <v>Pitcairn</v>
          </cell>
          <cell r="B52" t="str">
            <v>PN</v>
          </cell>
          <cell r="C52">
            <v>469</v>
          </cell>
          <cell r="D52">
            <v>443</v>
          </cell>
          <cell r="E52">
            <v>311</v>
          </cell>
          <cell r="F52">
            <v>224</v>
          </cell>
          <cell r="G52">
            <v>387</v>
          </cell>
        </row>
        <row r="53">
          <cell r="A53" t="str">
            <v xml:space="preserve">Saint Helena, Ascension Island, Tristan da Cunha </v>
          </cell>
          <cell r="B53" t="str">
            <v>SH</v>
          </cell>
          <cell r="C53">
            <v>469</v>
          </cell>
          <cell r="D53">
            <v>443</v>
          </cell>
          <cell r="E53">
            <v>311</v>
          </cell>
          <cell r="F53">
            <v>224</v>
          </cell>
          <cell r="G53">
            <v>387</v>
          </cell>
        </row>
        <row r="54">
          <cell r="A54" t="str">
            <v>British Antartic Territories</v>
          </cell>
          <cell r="B54" t="str">
            <v>BAT</v>
          </cell>
          <cell r="C54">
            <v>469</v>
          </cell>
          <cell r="D54">
            <v>443</v>
          </cell>
          <cell r="E54">
            <v>311</v>
          </cell>
          <cell r="F54">
            <v>224</v>
          </cell>
          <cell r="G54">
            <v>387</v>
          </cell>
        </row>
        <row r="55">
          <cell r="A55" t="str">
            <v xml:space="preserve">Saint Pierre And Miquelon </v>
          </cell>
          <cell r="B55" t="str">
            <v>PM</v>
          </cell>
          <cell r="C55">
            <v>424</v>
          </cell>
          <cell r="D55">
            <v>359</v>
          </cell>
          <cell r="E55">
            <v>235</v>
          </cell>
          <cell r="F55">
            <v>179</v>
          </cell>
          <cell r="G55">
            <v>333</v>
          </cell>
        </row>
        <row r="56">
          <cell r="A56" t="str">
            <v>South Georgia And The South Sandwich Islands</v>
          </cell>
          <cell r="B56" t="str">
            <v>GS</v>
          </cell>
          <cell r="C56">
            <v>469</v>
          </cell>
          <cell r="D56">
            <v>443</v>
          </cell>
          <cell r="E56">
            <v>311</v>
          </cell>
          <cell r="F56">
            <v>224</v>
          </cell>
          <cell r="G56">
            <v>387</v>
          </cell>
        </row>
        <row r="57">
          <cell r="A57" t="str">
            <v xml:space="preserve">Turks And Caicos Islands </v>
          </cell>
          <cell r="B57" t="str">
            <v>TC</v>
          </cell>
          <cell r="C57">
            <v>469</v>
          </cell>
          <cell r="D57">
            <v>443</v>
          </cell>
          <cell r="E57">
            <v>311</v>
          </cell>
          <cell r="F57">
            <v>224</v>
          </cell>
          <cell r="G57">
            <v>387</v>
          </cell>
        </row>
        <row r="58">
          <cell r="A58" t="str">
            <v>Virgin Islands, British</v>
          </cell>
          <cell r="B58" t="str">
            <v>VG</v>
          </cell>
          <cell r="C58">
            <v>469</v>
          </cell>
          <cell r="D58">
            <v>443</v>
          </cell>
          <cell r="E58">
            <v>311</v>
          </cell>
          <cell r="F58">
            <v>224</v>
          </cell>
          <cell r="G58">
            <v>387</v>
          </cell>
        </row>
        <row r="59">
          <cell r="A59" t="str">
            <v>Wallis And Futuna</v>
          </cell>
          <cell r="B59" t="str">
            <v>WF</v>
          </cell>
          <cell r="C59">
            <v>424</v>
          </cell>
          <cell r="D59">
            <v>359</v>
          </cell>
          <cell r="E59">
            <v>235</v>
          </cell>
          <cell r="F59">
            <v>179</v>
          </cell>
          <cell r="G59">
            <v>333</v>
          </cell>
        </row>
        <row r="60">
          <cell r="A60" t="str">
            <v>Ineligible</v>
          </cell>
          <cell r="B60" t="str">
            <v>IN</v>
          </cell>
          <cell r="C60">
            <v>0</v>
          </cell>
          <cell r="D60">
            <v>0</v>
          </cell>
          <cell r="E60">
            <v>0</v>
          </cell>
          <cell r="F60">
            <v>0</v>
          </cell>
          <cell r="G60">
            <v>0</v>
          </cell>
        </row>
      </sheetData>
      <sheetData sheetId="28">
        <row r="1">
          <cell r="A1" t="str">
            <v xml:space="preserve">Comenius Multilateral Projects </v>
          </cell>
        </row>
        <row r="2">
          <cell r="A2" t="str">
            <v xml:space="preserve">Comenius Networks </v>
          </cell>
        </row>
        <row r="3">
          <cell r="A3" t="str">
            <v>Comenius Accompanying Measures</v>
          </cell>
        </row>
        <row r="4">
          <cell r="A4" t="str">
            <v xml:space="preserve">Erasmus Multilateral Projects – Curriculum Development  </v>
          </cell>
        </row>
        <row r="5">
          <cell r="A5" t="str">
            <v xml:space="preserve">Erasmus Multilateral Projects – Co-operation between Universities and Enterprises </v>
          </cell>
        </row>
        <row r="6">
          <cell r="A6" t="str">
            <v xml:space="preserve">Erasmus Multilateral Projects – Modernisation of Higher Education </v>
          </cell>
        </row>
        <row r="7">
          <cell r="A7" t="str">
            <v xml:space="preserve">Erasmus Multilateral Projects – Virtual Campuses </v>
          </cell>
        </row>
        <row r="8">
          <cell r="A8" t="str">
            <v xml:space="preserve">Erasmus Networks </v>
          </cell>
        </row>
        <row r="9">
          <cell r="A9" t="str">
            <v>Erasmus Accompanying Measures</v>
          </cell>
        </row>
        <row r="10">
          <cell r="A10" t="str">
            <v xml:space="preserve">Leonardo da Vinci Multilateral Projects - Development of Innovation </v>
          </cell>
        </row>
        <row r="11">
          <cell r="A11" t="str">
            <v xml:space="preserve">Leonardo da Vinci Thematic Networks </v>
          </cell>
        </row>
        <row r="12">
          <cell r="A12" t="str">
            <v>Leonardo da Vinci Accompanying Measures</v>
          </cell>
        </row>
        <row r="13">
          <cell r="A13" t="str">
            <v xml:space="preserve">Grundtvig Multilateral Projects </v>
          </cell>
        </row>
        <row r="14">
          <cell r="A14" t="str">
            <v xml:space="preserve">Grundtvig Thematic Networks </v>
          </cell>
        </row>
        <row r="15">
          <cell r="A15" t="str">
            <v>Grundtvig Accompanying Measures</v>
          </cell>
        </row>
        <row r="16">
          <cell r="A16" t="str">
            <v>Key Activity 1 (KA1) Studies and Comparative Research</v>
          </cell>
        </row>
        <row r="17">
          <cell r="A17" t="str">
            <v>Key Activity 2 (KA2) Languages Multilateral Projects</v>
          </cell>
        </row>
        <row r="18">
          <cell r="A18" t="str">
            <v>Key Activity 2 (KA2) Languages Networks</v>
          </cell>
        </row>
        <row r="19">
          <cell r="A19" t="str">
            <v>Key Activity 2 (KA2) Languages Accompanying Measures</v>
          </cell>
        </row>
        <row r="20">
          <cell r="A20" t="str">
            <v>Key Activity 3 (KA3) ICT Multilateral Projects</v>
          </cell>
        </row>
        <row r="21">
          <cell r="A21" t="str">
            <v xml:space="preserve">Key Activity 3 (KA3) ICT Networks </v>
          </cell>
        </row>
        <row r="22">
          <cell r="A22" t="str">
            <v>Key Activity 4 (KA4) Dissemination and exploitation of results Multilateral Projects</v>
          </cell>
        </row>
        <row r="23">
          <cell r="A23" t="str">
            <v>Key Activity 4 (KA4) Dissemination and exploitation of results Studies and reference material</v>
          </cell>
        </row>
      </sheetData>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ew&amp;Old Codes"/>
      <sheetName val="Faculties"/>
      <sheetName val="codes 25Sep09"/>
      <sheetName val="ResFundApp08-09"/>
      <sheetName val="Sheet1"/>
      <sheetName val="Projects"/>
      <sheetName val="Coding Structure"/>
      <sheetName val="PCB Notes"/>
      <sheetName val="users"/>
      <sheetName val="Funders"/>
      <sheetName val="PolicyCriteria"/>
      <sheetName val="Funding Pots"/>
      <sheetName val="Research Bids"/>
      <sheetName val="Dev Res Codes"/>
      <sheetName val="CC BH"/>
      <sheetName val="EU Bids"/>
      <sheetName val="_control"/>
      <sheetName val="Agresso Relations"/>
      <sheetName val="Dept List"/>
      <sheetName val="Dept Project Relations"/>
      <sheetName val="Humanities"/>
      <sheetName val="BACS"/>
      <sheetName val="Education"/>
      <sheetName val="Sciences"/>
      <sheetName val="C Chadwick"/>
      <sheetName val="A Winstanley"/>
      <sheetName val="R Pugh"/>
      <sheetName val="S Burney"/>
      <sheetName val="R Mount"/>
      <sheetName val="S Harwood"/>
    </sheetNames>
    <sheetDataSet>
      <sheetData sheetId="0"/>
      <sheetData sheetId="1">
        <row r="1">
          <cell r="A1" t="str">
            <v>A&amp;H Faculty Office</v>
          </cell>
        </row>
        <row r="2">
          <cell r="A2" t="str">
            <v>Academic Quality Support</v>
          </cell>
        </row>
        <row r="3">
          <cell r="A3" t="str">
            <v>BACS Faculty Office</v>
          </cell>
        </row>
        <row r="4">
          <cell r="A4" t="str">
            <v>Business &amp; Management</v>
          </cell>
        </row>
        <row r="5">
          <cell r="A5" t="str">
            <v>Business Gateway &amp; Urban Hope</v>
          </cell>
        </row>
        <row r="6">
          <cell r="A6" t="str">
            <v>Central Project Management</v>
          </cell>
        </row>
        <row r="7">
          <cell r="A7" t="str">
            <v>Centre for Learning &amp; Teaching</v>
          </cell>
        </row>
        <row r="8">
          <cell r="A8" t="str">
            <v>Centre for Widening Participation</v>
          </cell>
        </row>
        <row r="9">
          <cell r="A9" t="str">
            <v>CETL</v>
          </cell>
        </row>
        <row r="10">
          <cell r="A10" t="str">
            <v>Citizenship &amp; History</v>
          </cell>
        </row>
        <row r="11">
          <cell r="A11" t="str">
            <v>Computing</v>
          </cell>
        </row>
        <row r="12">
          <cell r="A12" t="str">
            <v>Creative and Performing Arts</v>
          </cell>
        </row>
        <row r="13">
          <cell r="A13" t="str">
            <v>Dance</v>
          </cell>
        </row>
        <row r="14">
          <cell r="A14" t="str">
            <v>Development Office</v>
          </cell>
        </row>
        <row r="15">
          <cell r="A15" t="str">
            <v>Drama</v>
          </cell>
        </row>
        <row r="16">
          <cell r="A16" t="str">
            <v>Drama &amp; Theatre Studies</v>
          </cell>
        </row>
        <row r="17">
          <cell r="A17" t="str">
            <v>Education Faculty</v>
          </cell>
        </row>
        <row r="18">
          <cell r="A18" t="str">
            <v>English</v>
          </cell>
        </row>
        <row r="19">
          <cell r="A19" t="str">
            <v>English &amp; Drama</v>
          </cell>
        </row>
        <row r="20">
          <cell r="A20" t="str">
            <v>Estates Office</v>
          </cell>
        </row>
        <row r="21">
          <cell r="A21" t="str">
            <v>External Relations &amp; Widening Participation</v>
          </cell>
        </row>
        <row r="22">
          <cell r="A22" t="str">
            <v>Finance</v>
          </cell>
        </row>
        <row r="23">
          <cell r="A23" t="str">
            <v>Fine &amp; Applied Art</v>
          </cell>
        </row>
        <row r="24">
          <cell r="A24" t="str">
            <v>Geography</v>
          </cell>
        </row>
        <row r="25">
          <cell r="A25" t="str">
            <v>Health &amp; Applied Social Sciences</v>
          </cell>
        </row>
        <row r="26">
          <cell r="A26" t="str">
            <v>HEFCE</v>
          </cell>
        </row>
        <row r="27">
          <cell r="A27" t="str">
            <v>Hope Enterprises</v>
          </cell>
        </row>
        <row r="28">
          <cell r="A28" t="str">
            <v>Hope Park Sports</v>
          </cell>
        </row>
        <row r="29">
          <cell r="A29" t="str">
            <v>Hope Solutions</v>
          </cell>
        </row>
        <row r="30">
          <cell r="A30" t="str">
            <v>Law</v>
          </cell>
        </row>
        <row r="31">
          <cell r="A31" t="str">
            <v>Library &amp; Learning Support</v>
          </cell>
        </row>
        <row r="32">
          <cell r="A32" t="str">
            <v>Life Long Learning</v>
          </cell>
        </row>
        <row r="33">
          <cell r="A33" t="str">
            <v>Mathematics</v>
          </cell>
        </row>
        <row r="34">
          <cell r="A34" t="str">
            <v>Media &amp; Film Studies</v>
          </cell>
        </row>
        <row r="35">
          <cell r="A35" t="str">
            <v>Music</v>
          </cell>
        </row>
        <row r="36">
          <cell r="A36" t="str">
            <v>Music</v>
          </cell>
        </row>
        <row r="37">
          <cell r="A37" t="str">
            <v>Office of the Vice Chancellor</v>
          </cell>
        </row>
        <row r="38">
          <cell r="A38" t="str">
            <v>Other</v>
          </cell>
        </row>
        <row r="39">
          <cell r="A39" t="str">
            <v>P.E.</v>
          </cell>
        </row>
        <row r="40">
          <cell r="A40" t="str">
            <v>Performance Studies</v>
          </cell>
        </row>
        <row r="41">
          <cell r="A41" t="str">
            <v>Plas Caerdeon</v>
          </cell>
        </row>
        <row r="42">
          <cell r="A42" t="str">
            <v>Politics &amp; History</v>
          </cell>
        </row>
        <row r="43">
          <cell r="A43" t="str">
            <v>Psychology</v>
          </cell>
        </row>
        <row r="44">
          <cell r="A44" t="str">
            <v>Publicity</v>
          </cell>
        </row>
        <row r="45">
          <cell r="A45" t="str">
            <v>Registrar's Office</v>
          </cell>
        </row>
        <row r="46">
          <cell r="A46" t="str">
            <v>Religious Education</v>
          </cell>
        </row>
        <row r="47">
          <cell r="A47" t="str">
            <v>Research &amp; Academic Development</v>
          </cell>
        </row>
        <row r="48">
          <cell r="A48" t="str">
            <v xml:space="preserve">Resource Mgnt &amp; Planning </v>
          </cell>
        </row>
        <row r="49">
          <cell r="A49" t="str">
            <v xml:space="preserve">Resource Mgnt &amp; Planning </v>
          </cell>
        </row>
        <row r="50">
          <cell r="A50" t="str">
            <v>Science</v>
          </cell>
        </row>
        <row r="51">
          <cell r="A51" t="str">
            <v>Sciences &amp; SS Faculty Office</v>
          </cell>
        </row>
        <row r="52">
          <cell r="A52" t="str">
            <v>Social Work, Care &amp; Justice</v>
          </cell>
        </row>
        <row r="53">
          <cell r="A53" t="str">
            <v>SSS Faculty technicians</v>
          </cell>
        </row>
        <row r="54">
          <cell r="A54" t="str">
            <v>Student Success Zone</v>
          </cell>
        </row>
        <row r="55">
          <cell r="A55" t="str">
            <v>Student Support &amp; Wellbeing</v>
          </cell>
        </row>
        <row r="56">
          <cell r="A56" t="str">
            <v>Studies and Research</v>
          </cell>
        </row>
        <row r="57">
          <cell r="A57" t="str">
            <v>Teacher Training</v>
          </cell>
        </row>
        <row r="58">
          <cell r="A58" t="str">
            <v>Theology, Philosophy &amp; RS</v>
          </cell>
        </row>
        <row r="59">
          <cell r="A59" t="str">
            <v>Theology, Philosophy &amp; RS</v>
          </cell>
        </row>
        <row r="60">
          <cell r="A60" t="str">
            <v>Write Now</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 Form"/>
      <sheetName val="WPC01101"/>
      <sheetName val="YearEnd"/>
    </sheetNames>
    <sheetDataSet>
      <sheetData sheetId="0" refreshError="1"/>
      <sheetData sheetId="1" refreshError="1"/>
      <sheetData sheetId="2">
        <row r="1">
          <cell r="A1" t="str">
            <v>2009-10</v>
          </cell>
        </row>
        <row r="2">
          <cell r="A2" t="str">
            <v>2010-11</v>
          </cell>
        </row>
        <row r="3">
          <cell r="A3" t="str">
            <v>2011-12</v>
          </cell>
        </row>
        <row r="4">
          <cell r="A4" t="str">
            <v>2012-13</v>
          </cell>
        </row>
        <row r="5">
          <cell r="A5" t="str">
            <v>2013-14</v>
          </cell>
        </row>
        <row r="6">
          <cell r="A6" t="str">
            <v>2014-15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pageSetUpPr fitToPage="1"/>
  </sheetPr>
  <dimension ref="B1:O82"/>
  <sheetViews>
    <sheetView tabSelected="1" workbookViewId="0">
      <selection activeCell="T4" sqref="T4"/>
    </sheetView>
  </sheetViews>
  <sheetFormatPr defaultColWidth="9.109375" defaultRowHeight="13.8" x14ac:dyDescent="0.3"/>
  <cols>
    <col min="1" max="1" width="0.6640625" style="383" customWidth="1"/>
    <col min="2" max="2" width="3.88671875" style="426" bestFit="1" customWidth="1"/>
    <col min="3" max="10" width="11.5546875" style="383" customWidth="1"/>
    <col min="11" max="11" width="0.88671875" style="383" customWidth="1"/>
    <col min="12" max="12" width="4.109375" style="383" customWidth="1"/>
    <col min="13" max="13" width="0.88671875" style="383" customWidth="1"/>
    <col min="14" max="16384" width="9.109375" style="383"/>
  </cols>
  <sheetData>
    <row r="1" spans="2:14" ht="18" x14ac:dyDescent="0.3">
      <c r="B1" s="433" t="s">
        <v>244</v>
      </c>
      <c r="C1" s="434"/>
      <c r="D1" s="434"/>
      <c r="E1" s="434"/>
      <c r="F1" s="434"/>
      <c r="G1" s="434"/>
      <c r="H1" s="434"/>
      <c r="I1" s="434"/>
      <c r="J1" s="434"/>
      <c r="K1" s="434"/>
      <c r="L1" s="435"/>
    </row>
    <row r="2" spans="2:14" s="384" customFormat="1" ht="90" customHeight="1" x14ac:dyDescent="0.3">
      <c r="B2" s="446" t="s">
        <v>187</v>
      </c>
      <c r="C2" s="447"/>
      <c r="D2" s="447"/>
      <c r="E2" s="447"/>
      <c r="F2" s="447"/>
      <c r="G2" s="447"/>
      <c r="H2" s="447"/>
      <c r="I2" s="447"/>
      <c r="J2" s="447"/>
      <c r="K2" s="447"/>
      <c r="L2" s="448"/>
    </row>
    <row r="3" spans="2:14" s="386" customFormat="1" ht="7.5" customHeight="1" x14ac:dyDescent="0.25">
      <c r="B3" s="385"/>
      <c r="C3" s="458"/>
      <c r="D3" s="458"/>
      <c r="E3" s="458"/>
      <c r="F3" s="458"/>
      <c r="G3" s="458"/>
      <c r="H3" s="458"/>
      <c r="I3" s="458"/>
      <c r="J3" s="458"/>
      <c r="K3" s="458"/>
      <c r="L3" s="459"/>
    </row>
    <row r="4" spans="2:14" s="384" customFormat="1" ht="48.75" customHeight="1" x14ac:dyDescent="0.3">
      <c r="B4" s="450" t="s">
        <v>251</v>
      </c>
      <c r="C4" s="451"/>
      <c r="D4" s="451"/>
      <c r="E4" s="451"/>
      <c r="F4" s="451"/>
      <c r="G4" s="451"/>
      <c r="H4" s="451"/>
      <c r="I4" s="451"/>
      <c r="J4" s="451"/>
      <c r="K4" s="452"/>
      <c r="L4" s="453"/>
    </row>
    <row r="5" spans="2:14" s="384" customFormat="1" ht="7.5" customHeight="1" x14ac:dyDescent="0.3">
      <c r="B5" s="387"/>
      <c r="L5" s="388"/>
    </row>
    <row r="6" spans="2:14" s="384" customFormat="1" ht="16.5" customHeight="1" x14ac:dyDescent="0.3">
      <c r="B6" s="454" t="s">
        <v>240</v>
      </c>
      <c r="C6" s="455"/>
      <c r="D6" s="455"/>
      <c r="E6" s="455"/>
      <c r="F6" s="455"/>
      <c r="G6" s="455"/>
      <c r="H6" s="455"/>
      <c r="I6" s="455"/>
      <c r="J6" s="455"/>
      <c r="K6" s="456"/>
      <c r="L6" s="457"/>
    </row>
    <row r="7" spans="2:14" s="384" customFormat="1" ht="7.5" customHeight="1" x14ac:dyDescent="0.3">
      <c r="B7" s="387"/>
      <c r="L7" s="388"/>
    </row>
    <row r="8" spans="2:14" ht="15.6" x14ac:dyDescent="0.3">
      <c r="B8" s="389" t="s">
        <v>181</v>
      </c>
      <c r="C8" s="458" t="s">
        <v>252</v>
      </c>
      <c r="D8" s="466"/>
      <c r="E8" s="466"/>
      <c r="F8" s="466"/>
      <c r="G8" s="466"/>
      <c r="H8" s="466"/>
      <c r="I8" s="466"/>
      <c r="J8" s="466"/>
      <c r="K8" s="384"/>
      <c r="L8" s="388"/>
      <c r="M8" s="384"/>
      <c r="N8" s="384"/>
    </row>
    <row r="9" spans="2:14" s="386" customFormat="1" ht="15" customHeight="1" x14ac:dyDescent="0.25">
      <c r="B9" s="385" t="s">
        <v>72</v>
      </c>
      <c r="C9" s="458" t="s">
        <v>254</v>
      </c>
      <c r="D9" s="458"/>
      <c r="E9" s="458"/>
      <c r="F9" s="458"/>
      <c r="G9" s="458"/>
      <c r="H9" s="458"/>
      <c r="I9" s="458"/>
      <c r="J9" s="458"/>
      <c r="K9" s="458"/>
      <c r="L9" s="459"/>
    </row>
    <row r="10" spans="2:14" s="386" customFormat="1" ht="14.4" x14ac:dyDescent="0.25">
      <c r="B10" s="385" t="s">
        <v>72</v>
      </c>
      <c r="C10" s="458" t="s">
        <v>250</v>
      </c>
      <c r="D10" s="458"/>
      <c r="E10" s="458"/>
      <c r="F10" s="458"/>
      <c r="G10" s="458"/>
      <c r="H10" s="458"/>
      <c r="I10" s="458"/>
      <c r="J10" s="458"/>
      <c r="K10" s="458"/>
      <c r="L10" s="459"/>
    </row>
    <row r="11" spans="2:14" s="386" customFormat="1" ht="15" customHeight="1" thickBot="1" x14ac:dyDescent="0.3">
      <c r="B11" s="390" t="s">
        <v>72</v>
      </c>
      <c r="C11" s="467" t="s">
        <v>253</v>
      </c>
      <c r="D11" s="467"/>
      <c r="E11" s="467"/>
      <c r="F11" s="467"/>
      <c r="G11" s="467"/>
      <c r="H11" s="467"/>
      <c r="I11" s="467"/>
      <c r="J11" s="467"/>
      <c r="K11" s="467"/>
      <c r="L11" s="468"/>
    </row>
    <row r="12" spans="2:14" s="386" customFormat="1" ht="5.25" customHeight="1" thickBot="1" x14ac:dyDescent="0.3">
      <c r="B12" s="391"/>
      <c r="C12" s="466"/>
      <c r="D12" s="466"/>
      <c r="E12" s="466"/>
      <c r="F12" s="466"/>
      <c r="G12" s="466"/>
      <c r="H12" s="466"/>
      <c r="I12" s="466"/>
      <c r="J12" s="466"/>
      <c r="K12" s="466"/>
      <c r="L12" s="466"/>
    </row>
    <row r="13" spans="2:14" ht="12.75" customHeight="1" thickTop="1" x14ac:dyDescent="0.3">
      <c r="B13" s="438" t="s">
        <v>242</v>
      </c>
      <c r="C13" s="439"/>
      <c r="D13" s="439"/>
      <c r="E13" s="439"/>
      <c r="F13" s="439"/>
      <c r="G13" s="439"/>
      <c r="H13" s="439"/>
      <c r="I13" s="439"/>
      <c r="J13" s="439"/>
      <c r="K13" s="439"/>
      <c r="L13" s="440"/>
    </row>
    <row r="14" spans="2:14" ht="15" thickBot="1" x14ac:dyDescent="0.35">
      <c r="B14" s="392" t="s">
        <v>72</v>
      </c>
      <c r="C14" s="436" t="s">
        <v>182</v>
      </c>
      <c r="D14" s="437"/>
      <c r="E14" s="437"/>
      <c r="F14" s="437"/>
      <c r="G14" s="437"/>
      <c r="H14" s="437"/>
      <c r="I14" s="437"/>
      <c r="J14" s="437"/>
      <c r="K14" s="393"/>
      <c r="L14" s="394"/>
    </row>
    <row r="15" spans="2:14" ht="5.25" customHeight="1" thickTop="1" thickBot="1" x14ac:dyDescent="0.35">
      <c r="B15" s="395"/>
      <c r="C15" s="396"/>
      <c r="D15" s="397"/>
      <c r="E15" s="397"/>
      <c r="F15" s="397"/>
      <c r="G15" s="397"/>
      <c r="H15" s="397"/>
      <c r="I15" s="397"/>
      <c r="J15" s="397"/>
      <c r="K15" s="398"/>
      <c r="L15" s="398"/>
    </row>
    <row r="16" spans="2:14" s="384" customFormat="1" ht="18.600000000000001" thickTop="1" x14ac:dyDescent="0.3">
      <c r="B16" s="463" t="s">
        <v>243</v>
      </c>
      <c r="C16" s="464"/>
      <c r="D16" s="464"/>
      <c r="E16" s="464"/>
      <c r="F16" s="464"/>
      <c r="G16" s="464"/>
      <c r="H16" s="464"/>
      <c r="I16" s="464"/>
      <c r="J16" s="464"/>
      <c r="K16" s="464"/>
      <c r="L16" s="465"/>
    </row>
    <row r="17" spans="2:15" s="384" customFormat="1" ht="14.4" x14ac:dyDescent="0.3">
      <c r="B17" s="399"/>
      <c r="J17" s="400" t="s">
        <v>241</v>
      </c>
      <c r="L17" s="427" t="s">
        <v>226</v>
      </c>
    </row>
    <row r="18" spans="2:15" s="384" customFormat="1" ht="17.399999999999999" x14ac:dyDescent="0.3">
      <c r="B18" s="401"/>
      <c r="C18" s="430" t="s">
        <v>56</v>
      </c>
      <c r="L18" s="402"/>
    </row>
    <row r="19" spans="2:15" ht="15" customHeight="1" x14ac:dyDescent="0.3">
      <c r="B19" s="403" t="s">
        <v>63</v>
      </c>
      <c r="C19" s="460" t="s">
        <v>156</v>
      </c>
      <c r="D19" s="461"/>
      <c r="E19" s="461"/>
      <c r="F19" s="461"/>
      <c r="G19" s="461"/>
      <c r="H19" s="461"/>
      <c r="I19" s="461"/>
      <c r="J19" s="461"/>
      <c r="K19" s="384"/>
      <c r="L19" s="427"/>
      <c r="M19" s="384"/>
      <c r="N19" s="384"/>
    </row>
    <row r="20" spans="2:15" ht="15" customHeight="1" x14ac:dyDescent="0.3">
      <c r="B20" s="404" t="s">
        <v>72</v>
      </c>
      <c r="C20" s="441" t="s">
        <v>246</v>
      </c>
      <c r="D20" s="449"/>
      <c r="E20" s="449"/>
      <c r="F20" s="449"/>
      <c r="G20" s="449"/>
      <c r="H20" s="449"/>
      <c r="I20" s="449"/>
      <c r="J20" s="449"/>
      <c r="K20" s="384"/>
      <c r="L20" s="402"/>
      <c r="M20" s="384"/>
      <c r="N20" s="384"/>
    </row>
    <row r="21" spans="2:15" ht="15" customHeight="1" x14ac:dyDescent="0.3">
      <c r="B21" s="404" t="s">
        <v>72</v>
      </c>
      <c r="C21" s="441" t="s">
        <v>59</v>
      </c>
      <c r="D21" s="449"/>
      <c r="E21" s="449"/>
      <c r="F21" s="449"/>
      <c r="G21" s="449"/>
      <c r="H21" s="449"/>
      <c r="I21" s="449"/>
      <c r="J21" s="449"/>
      <c r="K21" s="384"/>
      <c r="L21" s="402"/>
      <c r="M21" s="384"/>
      <c r="N21" s="384"/>
    </row>
    <row r="22" spans="2:15" ht="15" customHeight="1" x14ac:dyDescent="0.3">
      <c r="B22" s="404" t="s">
        <v>72</v>
      </c>
      <c r="C22" s="441" t="s">
        <v>152</v>
      </c>
      <c r="D22" s="449"/>
      <c r="E22" s="449"/>
      <c r="F22" s="449"/>
      <c r="G22" s="449"/>
      <c r="H22" s="449"/>
      <c r="I22" s="449"/>
      <c r="J22" s="449"/>
      <c r="K22" s="384"/>
      <c r="L22" s="402"/>
      <c r="M22" s="384"/>
      <c r="N22" s="384"/>
    </row>
    <row r="23" spans="2:15" ht="7.5" customHeight="1" x14ac:dyDescent="0.3">
      <c r="B23" s="405"/>
      <c r="C23" s="384"/>
      <c r="D23" s="384"/>
      <c r="E23" s="384"/>
      <c r="F23" s="384"/>
      <c r="G23" s="384"/>
      <c r="H23" s="384"/>
      <c r="I23" s="384"/>
      <c r="J23" s="384"/>
      <c r="K23" s="384"/>
      <c r="L23" s="402"/>
      <c r="M23" s="384"/>
      <c r="N23" s="384"/>
    </row>
    <row r="24" spans="2:15" ht="16.2" x14ac:dyDescent="0.3">
      <c r="B24" s="406"/>
      <c r="C24" s="429" t="s">
        <v>57</v>
      </c>
      <c r="D24" s="384"/>
      <c r="E24" s="384"/>
      <c r="F24" s="384"/>
      <c r="G24" s="384"/>
      <c r="H24" s="384"/>
      <c r="I24" s="384"/>
      <c r="J24" s="384"/>
      <c r="K24" s="384"/>
      <c r="L24" s="402"/>
      <c r="M24" s="384"/>
      <c r="N24" s="384"/>
    </row>
    <row r="25" spans="2:15" ht="14.4" x14ac:dyDescent="0.3">
      <c r="B25" s="403" t="s">
        <v>63</v>
      </c>
      <c r="C25" s="476" t="s">
        <v>155</v>
      </c>
      <c r="D25" s="476"/>
      <c r="E25" s="476"/>
      <c r="F25" s="476"/>
      <c r="G25" s="476"/>
      <c r="H25" s="476"/>
      <c r="I25" s="476"/>
      <c r="J25" s="476"/>
      <c r="K25" s="384"/>
      <c r="L25" s="427"/>
      <c r="M25" s="384"/>
      <c r="N25" s="384"/>
    </row>
    <row r="26" spans="2:15" ht="14.4" x14ac:dyDescent="0.3">
      <c r="B26" s="403"/>
      <c r="C26" s="476"/>
      <c r="D26" s="476"/>
      <c r="E26" s="476"/>
      <c r="F26" s="476"/>
      <c r="G26" s="476"/>
      <c r="H26" s="476"/>
      <c r="I26" s="476"/>
      <c r="J26" s="476"/>
      <c r="K26" s="384"/>
      <c r="L26" s="402"/>
      <c r="M26" s="384"/>
      <c r="N26" s="384"/>
    </row>
    <row r="27" spans="2:15" ht="14.4" x14ac:dyDescent="0.3">
      <c r="B27" s="403" t="s">
        <v>64</v>
      </c>
      <c r="C27" s="460" t="s">
        <v>158</v>
      </c>
      <c r="D27" s="460"/>
      <c r="E27" s="460"/>
      <c r="F27" s="460"/>
      <c r="G27" s="460"/>
      <c r="H27" s="460"/>
      <c r="I27" s="460"/>
      <c r="J27" s="460"/>
      <c r="K27" s="384"/>
      <c r="L27" s="427"/>
      <c r="M27" s="384"/>
      <c r="N27" s="384"/>
    </row>
    <row r="28" spans="2:15" ht="45" customHeight="1" x14ac:dyDescent="0.3">
      <c r="B28" s="404" t="s">
        <v>72</v>
      </c>
      <c r="C28" s="478" t="s">
        <v>157</v>
      </c>
      <c r="D28" s="441"/>
      <c r="E28" s="441"/>
      <c r="F28" s="441"/>
      <c r="G28" s="441"/>
      <c r="H28" s="441"/>
      <c r="I28" s="441"/>
      <c r="J28" s="441"/>
      <c r="K28" s="384"/>
      <c r="L28" s="402"/>
      <c r="M28" s="384"/>
      <c r="N28" s="384"/>
      <c r="O28" s="383" t="s">
        <v>188</v>
      </c>
    </row>
    <row r="29" spans="2:15" ht="7.5" customHeight="1" x14ac:dyDescent="0.3">
      <c r="B29" s="405"/>
      <c r="C29" s="384"/>
      <c r="D29" s="384"/>
      <c r="E29" s="384"/>
      <c r="F29" s="384"/>
      <c r="G29" s="384"/>
      <c r="H29" s="384"/>
      <c r="I29" s="384"/>
      <c r="J29" s="384"/>
      <c r="K29" s="384"/>
      <c r="L29" s="402"/>
      <c r="M29" s="384"/>
      <c r="N29" s="384"/>
    </row>
    <row r="30" spans="2:15" ht="16.2" x14ac:dyDescent="0.3">
      <c r="B30" s="406"/>
      <c r="C30" s="429" t="s">
        <v>58</v>
      </c>
      <c r="D30" s="384"/>
      <c r="E30" s="384"/>
      <c r="F30" s="384"/>
      <c r="G30" s="384"/>
      <c r="H30" s="384"/>
      <c r="I30" s="384"/>
      <c r="J30" s="384"/>
      <c r="K30" s="384"/>
      <c r="L30" s="402"/>
      <c r="M30" s="384"/>
      <c r="N30" s="384"/>
    </row>
    <row r="31" spans="2:15" ht="14.4" x14ac:dyDescent="0.3">
      <c r="B31" s="403" t="s">
        <v>63</v>
      </c>
      <c r="C31" s="479" t="s">
        <v>23</v>
      </c>
      <c r="D31" s="479"/>
      <c r="E31" s="479"/>
      <c r="F31" s="479"/>
      <c r="G31" s="479"/>
      <c r="H31" s="479"/>
      <c r="I31" s="479"/>
      <c r="J31" s="479"/>
      <c r="K31" s="384"/>
      <c r="L31" s="427"/>
      <c r="M31" s="384"/>
      <c r="N31" s="384"/>
    </row>
    <row r="32" spans="2:15" ht="74.25" customHeight="1" x14ac:dyDescent="0.3">
      <c r="B32" s="404" t="s">
        <v>72</v>
      </c>
      <c r="C32" s="441" t="s">
        <v>169</v>
      </c>
      <c r="D32" s="441"/>
      <c r="E32" s="441"/>
      <c r="F32" s="441"/>
      <c r="G32" s="441"/>
      <c r="H32" s="441"/>
      <c r="I32" s="441"/>
      <c r="J32" s="441"/>
      <c r="K32" s="407"/>
      <c r="L32" s="402"/>
      <c r="M32" s="384"/>
      <c r="N32" s="384"/>
    </row>
    <row r="33" spans="2:14" ht="7.5" customHeight="1" x14ac:dyDescent="0.3">
      <c r="B33" s="404"/>
      <c r="C33" s="384"/>
      <c r="D33" s="384"/>
      <c r="E33" s="384"/>
      <c r="F33" s="384"/>
      <c r="G33" s="384"/>
      <c r="H33" s="384"/>
      <c r="I33" s="384"/>
      <c r="J33" s="384"/>
      <c r="K33" s="384"/>
      <c r="L33" s="402"/>
      <c r="M33" s="384"/>
      <c r="N33" s="384"/>
    </row>
    <row r="34" spans="2:14" ht="14.4" x14ac:dyDescent="0.3">
      <c r="B34" s="403" t="s">
        <v>64</v>
      </c>
      <c r="C34" s="479" t="s">
        <v>24</v>
      </c>
      <c r="D34" s="479"/>
      <c r="E34" s="479"/>
      <c r="F34" s="479"/>
      <c r="G34" s="479"/>
      <c r="H34" s="479"/>
      <c r="I34" s="479"/>
      <c r="J34" s="479"/>
      <c r="K34" s="384"/>
      <c r="L34" s="427"/>
      <c r="M34" s="384"/>
      <c r="N34" s="384"/>
    </row>
    <row r="35" spans="2:14" ht="77.25" customHeight="1" x14ac:dyDescent="0.3">
      <c r="B35" s="404" t="s">
        <v>72</v>
      </c>
      <c r="C35" s="441" t="s">
        <v>159</v>
      </c>
      <c r="D35" s="441"/>
      <c r="E35" s="441"/>
      <c r="F35" s="441"/>
      <c r="G35" s="441"/>
      <c r="H35" s="441"/>
      <c r="I35" s="441"/>
      <c r="J35" s="441"/>
      <c r="K35" s="407"/>
      <c r="L35" s="402"/>
      <c r="M35" s="384"/>
      <c r="N35" s="384"/>
    </row>
    <row r="36" spans="2:14" ht="7.5" customHeight="1" x14ac:dyDescent="0.3">
      <c r="B36" s="404"/>
      <c r="C36" s="384"/>
      <c r="D36" s="384"/>
      <c r="E36" s="384"/>
      <c r="F36" s="384"/>
      <c r="G36" s="384"/>
      <c r="H36" s="384"/>
      <c r="I36" s="384"/>
      <c r="J36" s="384"/>
      <c r="K36" s="384"/>
      <c r="L36" s="402"/>
      <c r="M36" s="384"/>
      <c r="N36" s="384"/>
    </row>
    <row r="37" spans="2:14" ht="14.4" x14ac:dyDescent="0.3">
      <c r="B37" s="403" t="s">
        <v>65</v>
      </c>
      <c r="C37" s="479" t="s">
        <v>25</v>
      </c>
      <c r="D37" s="479"/>
      <c r="E37" s="479"/>
      <c r="F37" s="479"/>
      <c r="G37" s="479"/>
      <c r="H37" s="479"/>
      <c r="I37" s="479"/>
      <c r="J37" s="479"/>
      <c r="K37" s="384"/>
      <c r="L37" s="427"/>
      <c r="M37" s="384"/>
      <c r="N37" s="384"/>
    </row>
    <row r="38" spans="2:14" ht="105.75" customHeight="1" x14ac:dyDescent="0.3">
      <c r="B38" s="404" t="s">
        <v>72</v>
      </c>
      <c r="C38" s="441" t="s">
        <v>160</v>
      </c>
      <c r="D38" s="441"/>
      <c r="E38" s="441"/>
      <c r="F38" s="441"/>
      <c r="G38" s="441"/>
      <c r="H38" s="441"/>
      <c r="I38" s="441"/>
      <c r="J38" s="441"/>
      <c r="K38" s="407"/>
      <c r="L38" s="402"/>
      <c r="M38" s="384"/>
      <c r="N38" s="384"/>
    </row>
    <row r="39" spans="2:14" ht="24.75" customHeight="1" x14ac:dyDescent="0.3">
      <c r="B39" s="404"/>
      <c r="C39" s="384"/>
      <c r="D39" s="384"/>
      <c r="E39" s="384"/>
      <c r="F39" s="384"/>
      <c r="G39" s="384"/>
      <c r="H39" s="384"/>
      <c r="I39" s="384"/>
      <c r="J39" s="384"/>
      <c r="K39" s="384"/>
      <c r="L39" s="402"/>
      <c r="M39" s="384"/>
      <c r="N39" s="384"/>
    </row>
    <row r="40" spans="2:14" ht="14.4" x14ac:dyDescent="0.3">
      <c r="B40" s="404" t="s">
        <v>66</v>
      </c>
      <c r="C40" s="479" t="s">
        <v>26</v>
      </c>
      <c r="D40" s="479"/>
      <c r="E40" s="479"/>
      <c r="F40" s="479"/>
      <c r="G40" s="479"/>
      <c r="H40" s="479"/>
      <c r="I40" s="479"/>
      <c r="J40" s="479"/>
      <c r="K40" s="384"/>
      <c r="L40" s="427"/>
      <c r="M40" s="384"/>
      <c r="N40" s="384"/>
    </row>
    <row r="41" spans="2:14" ht="30" customHeight="1" x14ac:dyDescent="0.3">
      <c r="B41" s="404" t="s">
        <v>72</v>
      </c>
      <c r="C41" s="441" t="s">
        <v>60</v>
      </c>
      <c r="D41" s="441"/>
      <c r="E41" s="441"/>
      <c r="F41" s="441"/>
      <c r="G41" s="441"/>
      <c r="H41" s="441"/>
      <c r="I41" s="441"/>
      <c r="J41" s="441"/>
      <c r="K41" s="407"/>
      <c r="L41" s="402"/>
      <c r="M41" s="384"/>
      <c r="N41" s="384"/>
    </row>
    <row r="42" spans="2:14" ht="6.75" customHeight="1" x14ac:dyDescent="0.3">
      <c r="B42" s="404"/>
      <c r="C42" s="384"/>
      <c r="D42" s="384"/>
      <c r="E42" s="384"/>
      <c r="F42" s="384"/>
      <c r="G42" s="384"/>
      <c r="H42" s="384"/>
      <c r="I42" s="384"/>
      <c r="J42" s="384"/>
      <c r="K42" s="384"/>
      <c r="L42" s="402"/>
      <c r="M42" s="384"/>
      <c r="N42" s="384"/>
    </row>
    <row r="43" spans="2:14" ht="14.4" x14ac:dyDescent="0.3">
      <c r="B43" s="404" t="s">
        <v>67</v>
      </c>
      <c r="C43" s="408" t="s">
        <v>0</v>
      </c>
      <c r="D43" s="384"/>
      <c r="E43" s="384"/>
      <c r="F43" s="384"/>
      <c r="G43" s="384"/>
      <c r="H43" s="384"/>
      <c r="I43" s="384"/>
      <c r="J43" s="384"/>
      <c r="K43" s="384"/>
      <c r="L43" s="427"/>
      <c r="M43" s="384"/>
      <c r="N43" s="384"/>
    </row>
    <row r="44" spans="2:14" ht="47.25" customHeight="1" thickBot="1" x14ac:dyDescent="0.35">
      <c r="B44" s="409" t="s">
        <v>72</v>
      </c>
      <c r="C44" s="477" t="s">
        <v>161</v>
      </c>
      <c r="D44" s="477"/>
      <c r="E44" s="477"/>
      <c r="F44" s="477"/>
      <c r="G44" s="477"/>
      <c r="H44" s="477"/>
      <c r="I44" s="477"/>
      <c r="J44" s="477"/>
      <c r="K44" s="410"/>
      <c r="L44" s="411"/>
      <c r="M44" s="384"/>
      <c r="N44" s="384"/>
    </row>
    <row r="45" spans="2:14" ht="5.25" customHeight="1" thickTop="1" thickBot="1" x14ac:dyDescent="0.35">
      <c r="B45" s="412"/>
      <c r="C45" s="407"/>
      <c r="D45" s="407"/>
      <c r="E45" s="407"/>
      <c r="F45" s="407"/>
      <c r="G45" s="407"/>
      <c r="H45" s="407"/>
      <c r="I45" s="407"/>
      <c r="J45" s="407"/>
      <c r="K45" s="407"/>
      <c r="L45" s="384"/>
      <c r="M45" s="384"/>
      <c r="N45" s="384"/>
    </row>
    <row r="46" spans="2:14" ht="15" thickTop="1" x14ac:dyDescent="0.3">
      <c r="B46" s="443" t="s">
        <v>245</v>
      </c>
      <c r="C46" s="444"/>
      <c r="D46" s="444"/>
      <c r="E46" s="444"/>
      <c r="F46" s="444"/>
      <c r="G46" s="444"/>
      <c r="H46" s="444"/>
      <c r="I46" s="444"/>
      <c r="J46" s="444"/>
      <c r="K46" s="444"/>
      <c r="L46" s="445"/>
    </row>
    <row r="47" spans="2:14" ht="14.4" x14ac:dyDescent="0.3">
      <c r="B47" s="381" t="s">
        <v>72</v>
      </c>
      <c r="C47" s="449" t="s">
        <v>162</v>
      </c>
      <c r="D47" s="449"/>
      <c r="E47" s="449"/>
      <c r="F47" s="449"/>
      <c r="G47" s="449"/>
      <c r="H47" s="449"/>
      <c r="I47" s="449"/>
      <c r="J47" s="449"/>
      <c r="K47" s="384"/>
      <c r="L47" s="413"/>
    </row>
    <row r="48" spans="2:14" ht="6.75" customHeight="1" x14ac:dyDescent="0.3">
      <c r="B48" s="381"/>
      <c r="C48" s="384"/>
      <c r="D48" s="384"/>
      <c r="E48" s="384"/>
      <c r="F48" s="384"/>
      <c r="G48" s="384"/>
      <c r="H48" s="384"/>
      <c r="I48" s="384"/>
      <c r="J48" s="384"/>
      <c r="K48" s="384"/>
      <c r="L48" s="413"/>
    </row>
    <row r="49" spans="2:12" ht="14.4" x14ac:dyDescent="0.3">
      <c r="B49" s="414" t="s">
        <v>63</v>
      </c>
      <c r="C49" s="442" t="s">
        <v>163</v>
      </c>
      <c r="D49" s="442"/>
      <c r="E49" s="442"/>
      <c r="F49" s="442"/>
      <c r="G49" s="442"/>
      <c r="H49" s="442"/>
      <c r="I49" s="442"/>
      <c r="J49" s="442"/>
      <c r="K49" s="384"/>
      <c r="L49" s="428"/>
    </row>
    <row r="50" spans="2:12" ht="6.75" customHeight="1" x14ac:dyDescent="0.3">
      <c r="B50" s="382"/>
      <c r="C50" s="415"/>
      <c r="D50" s="415"/>
      <c r="E50" s="415"/>
      <c r="F50" s="415"/>
      <c r="G50" s="415"/>
      <c r="H50" s="415"/>
      <c r="I50" s="415"/>
      <c r="J50" s="415"/>
      <c r="K50" s="415"/>
      <c r="L50" s="416"/>
    </row>
    <row r="51" spans="2:12" ht="14.4" x14ac:dyDescent="0.3">
      <c r="B51" s="414" t="s">
        <v>64</v>
      </c>
      <c r="C51" s="442" t="s">
        <v>99</v>
      </c>
      <c r="D51" s="442"/>
      <c r="E51" s="442"/>
      <c r="F51" s="442"/>
      <c r="G51" s="442"/>
      <c r="H51" s="442"/>
      <c r="I51" s="442"/>
      <c r="J51" s="442"/>
      <c r="K51" s="384"/>
      <c r="L51" s="413"/>
    </row>
    <row r="52" spans="2:12" ht="28.5" customHeight="1" x14ac:dyDescent="0.3">
      <c r="B52" s="381" t="s">
        <v>72</v>
      </c>
      <c r="C52" s="441" t="s">
        <v>140</v>
      </c>
      <c r="D52" s="441"/>
      <c r="E52" s="441"/>
      <c r="F52" s="441"/>
      <c r="G52" s="441"/>
      <c r="H52" s="441"/>
      <c r="I52" s="441"/>
      <c r="J52" s="441"/>
      <c r="K52" s="384"/>
      <c r="L52" s="413"/>
    </row>
    <row r="53" spans="2:12" ht="6.75" customHeight="1" x14ac:dyDescent="0.3">
      <c r="B53" s="381"/>
      <c r="C53" s="384"/>
      <c r="D53" s="384"/>
      <c r="E53" s="384"/>
      <c r="F53" s="384"/>
      <c r="G53" s="384"/>
      <c r="H53" s="384"/>
      <c r="I53" s="384"/>
      <c r="J53" s="384"/>
      <c r="K53" s="384"/>
      <c r="L53" s="413"/>
    </row>
    <row r="54" spans="2:12" ht="14.4" x14ac:dyDescent="0.3">
      <c r="B54" s="381" t="s">
        <v>68</v>
      </c>
      <c r="C54" s="442" t="s">
        <v>71</v>
      </c>
      <c r="D54" s="442"/>
      <c r="E54" s="442"/>
      <c r="F54" s="442"/>
      <c r="G54" s="442"/>
      <c r="H54" s="442"/>
      <c r="I54" s="442"/>
      <c r="J54" s="442"/>
      <c r="K54" s="384"/>
      <c r="L54" s="428"/>
    </row>
    <row r="55" spans="2:12" ht="42" customHeight="1" x14ac:dyDescent="0.3">
      <c r="B55" s="381" t="s">
        <v>72</v>
      </c>
      <c r="C55" s="441" t="s">
        <v>255</v>
      </c>
      <c r="D55" s="441"/>
      <c r="E55" s="441"/>
      <c r="F55" s="441"/>
      <c r="G55" s="441"/>
      <c r="H55" s="441"/>
      <c r="I55" s="441"/>
      <c r="J55" s="441"/>
      <c r="K55" s="384"/>
      <c r="L55" s="413"/>
    </row>
    <row r="56" spans="2:12" ht="6.75" customHeight="1" x14ac:dyDescent="0.3">
      <c r="B56" s="381"/>
      <c r="C56" s="417"/>
      <c r="D56" s="407"/>
      <c r="E56" s="407"/>
      <c r="F56" s="407"/>
      <c r="G56" s="407"/>
      <c r="H56" s="407"/>
      <c r="I56" s="407"/>
      <c r="J56" s="407"/>
      <c r="K56" s="384"/>
      <c r="L56" s="413"/>
    </row>
    <row r="57" spans="2:12" ht="14.4" x14ac:dyDescent="0.3">
      <c r="B57" s="381" t="s">
        <v>69</v>
      </c>
      <c r="C57" s="442" t="s">
        <v>164</v>
      </c>
      <c r="D57" s="442"/>
      <c r="E57" s="442"/>
      <c r="F57" s="442"/>
      <c r="G57" s="442"/>
      <c r="H57" s="442"/>
      <c r="I57" s="442"/>
      <c r="J57" s="442"/>
      <c r="K57" s="384"/>
      <c r="L57" s="428"/>
    </row>
    <row r="58" spans="2:12" ht="6.75" customHeight="1" x14ac:dyDescent="0.3">
      <c r="B58" s="381"/>
      <c r="C58" s="417"/>
      <c r="D58" s="407"/>
      <c r="E58" s="407"/>
      <c r="F58" s="407"/>
      <c r="G58" s="407"/>
      <c r="H58" s="407"/>
      <c r="I58" s="407"/>
      <c r="J58" s="407"/>
      <c r="K58" s="384"/>
      <c r="L58" s="413"/>
    </row>
    <row r="59" spans="2:12" ht="14.4" x14ac:dyDescent="0.3">
      <c r="B59" s="381" t="s">
        <v>70</v>
      </c>
      <c r="C59" s="462" t="s">
        <v>141</v>
      </c>
      <c r="D59" s="460"/>
      <c r="E59" s="460"/>
      <c r="F59" s="460"/>
      <c r="G59" s="460"/>
      <c r="H59" s="460"/>
      <c r="I59" s="460"/>
      <c r="J59" s="460"/>
      <c r="K59" s="384"/>
      <c r="L59" s="428"/>
    </row>
    <row r="60" spans="2:12" ht="29.25" customHeight="1" x14ac:dyDescent="0.3">
      <c r="B60" s="381" t="s">
        <v>72</v>
      </c>
      <c r="C60" s="441" t="s">
        <v>165</v>
      </c>
      <c r="D60" s="441"/>
      <c r="E60" s="441"/>
      <c r="F60" s="441"/>
      <c r="G60" s="441"/>
      <c r="H60" s="441"/>
      <c r="I60" s="441"/>
      <c r="J60" s="441"/>
      <c r="K60" s="384"/>
      <c r="L60" s="413"/>
    </row>
    <row r="61" spans="2:12" ht="6.75" customHeight="1" x14ac:dyDescent="0.3">
      <c r="B61" s="382"/>
      <c r="C61" s="380"/>
      <c r="D61" s="415"/>
      <c r="E61" s="415"/>
      <c r="F61" s="415"/>
      <c r="G61" s="415"/>
      <c r="H61" s="415"/>
      <c r="I61" s="415"/>
      <c r="J61" s="415"/>
      <c r="K61" s="415"/>
      <c r="L61" s="416"/>
    </row>
    <row r="62" spans="2:12" ht="14.4" x14ac:dyDescent="0.3">
      <c r="B62" s="381" t="s">
        <v>65</v>
      </c>
      <c r="C62" s="442" t="s">
        <v>100</v>
      </c>
      <c r="D62" s="442"/>
      <c r="E62" s="442"/>
      <c r="F62" s="442"/>
      <c r="G62" s="442"/>
      <c r="H62" s="442"/>
      <c r="I62" s="442"/>
      <c r="J62" s="442"/>
      <c r="K62" s="384"/>
      <c r="L62" s="428"/>
    </row>
    <row r="63" spans="2:12" ht="29.25" customHeight="1" x14ac:dyDescent="0.3">
      <c r="B63" s="381" t="s">
        <v>72</v>
      </c>
      <c r="C63" s="441" t="s">
        <v>166</v>
      </c>
      <c r="D63" s="441"/>
      <c r="E63" s="441"/>
      <c r="F63" s="441"/>
      <c r="G63" s="441"/>
      <c r="H63" s="441"/>
      <c r="I63" s="441"/>
      <c r="J63" s="441"/>
      <c r="K63" s="384"/>
      <c r="L63" s="413"/>
    </row>
    <row r="64" spans="2:12" ht="6.75" customHeight="1" x14ac:dyDescent="0.3">
      <c r="B64" s="381"/>
      <c r="C64" s="384"/>
      <c r="D64" s="384"/>
      <c r="E64" s="384"/>
      <c r="F64" s="384"/>
      <c r="G64" s="384"/>
      <c r="H64" s="384"/>
      <c r="I64" s="384"/>
      <c r="J64" s="384"/>
      <c r="K64" s="384"/>
      <c r="L64" s="413"/>
    </row>
    <row r="65" spans="2:13" ht="14.4" x14ac:dyDescent="0.3">
      <c r="B65" s="381" t="s">
        <v>72</v>
      </c>
      <c r="C65" s="462" t="s">
        <v>256</v>
      </c>
      <c r="D65" s="462"/>
      <c r="E65" s="462"/>
      <c r="F65" s="462"/>
      <c r="G65" s="462"/>
      <c r="H65" s="462"/>
      <c r="I65" s="462"/>
      <c r="J65" s="462"/>
      <c r="K65" s="384"/>
      <c r="L65" s="428"/>
    </row>
    <row r="66" spans="2:13" ht="14.4" x14ac:dyDescent="0.3">
      <c r="B66" s="381"/>
      <c r="C66" s="462"/>
      <c r="D66" s="462"/>
      <c r="E66" s="462"/>
      <c r="F66" s="462"/>
      <c r="G66" s="462"/>
      <c r="H66" s="462"/>
      <c r="I66" s="462"/>
      <c r="J66" s="462"/>
      <c r="K66" s="384"/>
      <c r="L66" s="413"/>
    </row>
    <row r="67" spans="2:13" ht="7.5" customHeight="1" x14ac:dyDescent="0.3">
      <c r="B67" s="381"/>
      <c r="C67" s="417"/>
      <c r="D67" s="407"/>
      <c r="E67" s="407"/>
      <c r="F67" s="407"/>
      <c r="G67" s="407"/>
      <c r="H67" s="407"/>
      <c r="I67" s="407"/>
      <c r="J67" s="407"/>
      <c r="K67" s="384"/>
      <c r="L67" s="413"/>
    </row>
    <row r="68" spans="2:13" ht="14.4" x14ac:dyDescent="0.3">
      <c r="B68" s="381" t="s">
        <v>72</v>
      </c>
      <c r="C68" s="441" t="s">
        <v>257</v>
      </c>
      <c r="D68" s="441"/>
      <c r="E68" s="441"/>
      <c r="F68" s="441"/>
      <c r="G68" s="441"/>
      <c r="H68" s="441"/>
      <c r="I68" s="441"/>
      <c r="J68" s="441"/>
      <c r="K68" s="384"/>
      <c r="L68" s="428"/>
    </row>
    <row r="69" spans="2:13" ht="14.4" x14ac:dyDescent="0.3">
      <c r="B69" s="381"/>
      <c r="C69" s="441"/>
      <c r="D69" s="441"/>
      <c r="E69" s="441"/>
      <c r="F69" s="441"/>
      <c r="G69" s="441"/>
      <c r="H69" s="441"/>
      <c r="I69" s="441"/>
      <c r="J69" s="441"/>
      <c r="K69" s="384"/>
      <c r="L69" s="413"/>
    </row>
    <row r="70" spans="2:13" ht="6.75" customHeight="1" x14ac:dyDescent="0.3">
      <c r="B70" s="382"/>
      <c r="C70" s="418"/>
      <c r="D70" s="419"/>
      <c r="E70" s="419"/>
      <c r="F70" s="419"/>
      <c r="G70" s="419"/>
      <c r="H70" s="419"/>
      <c r="I70" s="419"/>
      <c r="J70" s="419"/>
      <c r="K70" s="415"/>
      <c r="L70" s="416"/>
    </row>
    <row r="71" spans="2:13" ht="14.4" x14ac:dyDescent="0.3">
      <c r="B71" s="381" t="s">
        <v>66</v>
      </c>
      <c r="C71" s="442" t="s">
        <v>167</v>
      </c>
      <c r="D71" s="442"/>
      <c r="E71" s="442"/>
      <c r="F71" s="442"/>
      <c r="G71" s="442"/>
      <c r="H71" s="442"/>
      <c r="I71" s="442"/>
      <c r="J71" s="442"/>
      <c r="K71" s="384"/>
      <c r="L71" s="428"/>
    </row>
    <row r="72" spans="2:13" ht="7.5" customHeight="1" x14ac:dyDescent="0.3">
      <c r="B72" s="381"/>
      <c r="C72" s="384"/>
      <c r="D72" s="384"/>
      <c r="E72" s="384"/>
      <c r="F72" s="384"/>
      <c r="G72" s="384"/>
      <c r="H72" s="384"/>
      <c r="I72" s="384"/>
      <c r="J72" s="384"/>
      <c r="K72" s="384"/>
      <c r="L72" s="413"/>
    </row>
    <row r="73" spans="2:13" ht="14.4" x14ac:dyDescent="0.3">
      <c r="B73" s="381" t="s">
        <v>72</v>
      </c>
      <c r="C73" s="441" t="s">
        <v>168</v>
      </c>
      <c r="D73" s="441"/>
      <c r="E73" s="441"/>
      <c r="F73" s="441"/>
      <c r="G73" s="441"/>
      <c r="H73" s="441"/>
      <c r="I73" s="441"/>
      <c r="J73" s="441"/>
      <c r="K73" s="384"/>
      <c r="L73" s="428"/>
    </row>
    <row r="74" spans="2:13" ht="13.5" customHeight="1" x14ac:dyDescent="0.3">
      <c r="B74" s="381"/>
      <c r="C74" s="441"/>
      <c r="D74" s="441"/>
      <c r="E74" s="441"/>
      <c r="F74" s="441"/>
      <c r="G74" s="441"/>
      <c r="H74" s="441"/>
      <c r="I74" s="441"/>
      <c r="J74" s="441"/>
      <c r="K74" s="384"/>
      <c r="L74" s="413"/>
    </row>
    <row r="75" spans="2:13" ht="6.75" customHeight="1" x14ac:dyDescent="0.3">
      <c r="B75" s="381"/>
      <c r="C75" s="417"/>
      <c r="D75" s="407"/>
      <c r="E75" s="407"/>
      <c r="F75" s="407"/>
      <c r="G75" s="407"/>
      <c r="H75" s="407"/>
      <c r="I75" s="407"/>
      <c r="J75" s="407"/>
      <c r="K75" s="384"/>
      <c r="L75" s="413"/>
    </row>
    <row r="76" spans="2:13" ht="14.4" x14ac:dyDescent="0.3">
      <c r="B76" s="381" t="s">
        <v>72</v>
      </c>
      <c r="C76" s="441" t="s">
        <v>258</v>
      </c>
      <c r="D76" s="441"/>
      <c r="E76" s="441"/>
      <c r="F76" s="441"/>
      <c r="G76" s="441"/>
      <c r="H76" s="441"/>
      <c r="I76" s="441"/>
      <c r="J76" s="441"/>
      <c r="K76" s="384"/>
      <c r="L76" s="428"/>
      <c r="M76" s="420"/>
    </row>
    <row r="77" spans="2:13" ht="6.75" customHeight="1" x14ac:dyDescent="0.3">
      <c r="B77" s="382"/>
      <c r="C77" s="418"/>
      <c r="D77" s="419"/>
      <c r="E77" s="419"/>
      <c r="F77" s="419"/>
      <c r="G77" s="419"/>
      <c r="H77" s="419"/>
      <c r="I77" s="419"/>
      <c r="J77" s="419"/>
      <c r="K77" s="415"/>
      <c r="L77" s="416"/>
    </row>
    <row r="78" spans="2:13" ht="33" customHeight="1" thickBot="1" x14ac:dyDescent="0.35">
      <c r="B78" s="474" t="s">
        <v>180</v>
      </c>
      <c r="C78" s="475"/>
      <c r="D78" s="475"/>
      <c r="E78" s="475"/>
      <c r="F78" s="475"/>
      <c r="G78" s="475"/>
      <c r="H78" s="475"/>
      <c r="I78" s="475"/>
      <c r="J78" s="475"/>
      <c r="K78" s="421"/>
      <c r="L78" s="422"/>
    </row>
    <row r="79" spans="2:13" ht="5.25" customHeight="1" thickTop="1" thickBot="1" x14ac:dyDescent="0.35">
      <c r="B79" s="395"/>
      <c r="C79" s="384"/>
      <c r="D79" s="384"/>
      <c r="E79" s="384"/>
      <c r="F79" s="384"/>
      <c r="G79" s="384"/>
      <c r="H79" s="384"/>
      <c r="I79" s="384"/>
      <c r="J79" s="384"/>
      <c r="K79" s="384"/>
      <c r="L79" s="384"/>
    </row>
    <row r="80" spans="2:13" ht="12" customHeight="1" thickTop="1" x14ac:dyDescent="0.3">
      <c r="B80" s="469" t="s">
        <v>52</v>
      </c>
      <c r="C80" s="470"/>
      <c r="D80" s="470"/>
      <c r="E80" s="470"/>
      <c r="F80" s="470"/>
      <c r="G80" s="470"/>
      <c r="H80" s="470"/>
      <c r="I80" s="470"/>
      <c r="J80" s="470"/>
      <c r="K80" s="470"/>
      <c r="L80" s="471"/>
    </row>
    <row r="81" spans="2:12" ht="15" thickBot="1" x14ac:dyDescent="0.35">
      <c r="B81" s="423" t="s">
        <v>72</v>
      </c>
      <c r="C81" s="472" t="s">
        <v>62</v>
      </c>
      <c r="D81" s="473"/>
      <c r="E81" s="473"/>
      <c r="F81" s="473"/>
      <c r="G81" s="473"/>
      <c r="H81" s="473"/>
      <c r="I81" s="473"/>
      <c r="J81" s="473"/>
      <c r="K81" s="424"/>
      <c r="L81" s="425"/>
    </row>
    <row r="82" spans="2:12" ht="15" thickTop="1" x14ac:dyDescent="0.3">
      <c r="B82" s="395"/>
      <c r="C82" s="384"/>
      <c r="D82" s="384"/>
      <c r="E82" s="384"/>
      <c r="F82" s="384"/>
      <c r="G82" s="384"/>
      <c r="H82" s="384"/>
      <c r="I82" s="384"/>
      <c r="J82" s="384"/>
      <c r="K82" s="384"/>
      <c r="L82" s="384"/>
    </row>
  </sheetData>
  <mergeCells count="49">
    <mergeCell ref="B80:L80"/>
    <mergeCell ref="C81:J81"/>
    <mergeCell ref="B78:J78"/>
    <mergeCell ref="C76:J76"/>
    <mergeCell ref="C25:J26"/>
    <mergeCell ref="C27:J27"/>
    <mergeCell ref="C47:J47"/>
    <mergeCell ref="C41:J41"/>
    <mergeCell ref="C44:J44"/>
    <mergeCell ref="C28:J28"/>
    <mergeCell ref="C34:J34"/>
    <mergeCell ref="C31:J31"/>
    <mergeCell ref="C40:J40"/>
    <mergeCell ref="C37:J37"/>
    <mergeCell ref="C35:J35"/>
    <mergeCell ref="C38:J38"/>
    <mergeCell ref="B16:L16"/>
    <mergeCell ref="C12:L12"/>
    <mergeCell ref="C8:J8"/>
    <mergeCell ref="C11:L11"/>
    <mergeCell ref="C10:L10"/>
    <mergeCell ref="C9:L9"/>
    <mergeCell ref="C73:J74"/>
    <mergeCell ref="C59:J59"/>
    <mergeCell ref="C55:J55"/>
    <mergeCell ref="C52:J52"/>
    <mergeCell ref="C57:J57"/>
    <mergeCell ref="C54:J54"/>
    <mergeCell ref="C62:J62"/>
    <mergeCell ref="C63:J63"/>
    <mergeCell ref="C71:J71"/>
    <mergeCell ref="C65:J66"/>
    <mergeCell ref="C68:J69"/>
    <mergeCell ref="B1:L1"/>
    <mergeCell ref="C14:J14"/>
    <mergeCell ref="B13:L13"/>
    <mergeCell ref="C60:J60"/>
    <mergeCell ref="C49:J49"/>
    <mergeCell ref="C51:J51"/>
    <mergeCell ref="C32:J32"/>
    <mergeCell ref="B46:L46"/>
    <mergeCell ref="B2:L2"/>
    <mergeCell ref="C20:J20"/>
    <mergeCell ref="C22:J22"/>
    <mergeCell ref="B4:L4"/>
    <mergeCell ref="B6:L6"/>
    <mergeCell ref="C3:L3"/>
    <mergeCell ref="C21:J21"/>
    <mergeCell ref="C19:J19"/>
  </mergeCells>
  <phoneticPr fontId="12" type="noConversion"/>
  <pageMargins left="0.55118110236220474" right="0.55118110236220474" top="0.39370078740157483" bottom="0.59055118110236227" header="0.51181102362204722" footer="0.31496062992125984"/>
  <pageSetup paperSize="9" scale="92" fitToHeight="0" orientation="portrait" r:id="rId1"/>
  <headerFooter alignWithMargins="0">
    <oddFooter>&amp;L&amp;F&amp;C&amp;P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33"/>
    <pageSetUpPr fitToPage="1"/>
  </sheetPr>
  <dimension ref="A1:S74"/>
  <sheetViews>
    <sheetView view="pageBreakPreview" zoomScale="90" zoomScaleNormal="70" zoomScaleSheetLayoutView="90" workbookViewId="0">
      <selection activeCell="I1" sqref="I1:K1"/>
    </sheetView>
  </sheetViews>
  <sheetFormatPr defaultColWidth="9.109375" defaultRowHeight="13.8" x14ac:dyDescent="0.25"/>
  <cols>
    <col min="2" max="2" width="18.44140625" style="5" customWidth="1"/>
    <col min="3" max="3" width="15.6640625" style="5" customWidth="1"/>
    <col min="4" max="4" width="0.88671875" style="5" customWidth="1"/>
    <col min="5" max="9" width="14.109375" customWidth="1"/>
    <col min="10" max="10" width="1" customWidth="1"/>
    <col min="11" max="11" width="15.88671875" customWidth="1"/>
    <col min="12" max="12" width="6.5546875" customWidth="1"/>
    <col min="13" max="13" width="7.109375" bestFit="1" customWidth="1"/>
    <col min="18" max="18" width="12.44140625" customWidth="1"/>
  </cols>
  <sheetData>
    <row r="1" spans="1:19" s="152" customFormat="1" ht="26.25" customHeight="1" thickBot="1" x14ac:dyDescent="0.3">
      <c r="A1" s="165"/>
      <c r="B1" s="23" t="str">
        <f>BudY1!B1</f>
        <v xml:space="preserve">Project Manager  </v>
      </c>
      <c r="C1" s="539">
        <f>BudY1!C1:E1</f>
        <v>0</v>
      </c>
      <c r="D1" s="645"/>
      <c r="E1" s="645"/>
      <c r="F1" s="540"/>
      <c r="G1" s="23"/>
      <c r="H1" s="161" t="str">
        <f>BudY1!P1</f>
        <v xml:space="preserve">Project Code  </v>
      </c>
      <c r="I1" s="649">
        <f>PROJECT!K5</f>
        <v>0</v>
      </c>
      <c r="J1" s="650"/>
      <c r="K1" s="651"/>
    </row>
    <row r="2" spans="1:19" ht="7.5" customHeight="1" thickBot="1" x14ac:dyDescent="0.35">
      <c r="A2" s="166"/>
      <c r="B2" s="30"/>
      <c r="C2" s="22"/>
      <c r="D2" s="22"/>
      <c r="E2" s="34"/>
      <c r="F2" s="22"/>
      <c r="G2" s="30"/>
      <c r="H2" s="22"/>
      <c r="I2" s="22"/>
      <c r="J2" s="22"/>
      <c r="K2" s="22"/>
      <c r="M2" s="30"/>
      <c r="N2" s="31"/>
      <c r="P2" s="32"/>
      <c r="Q2" s="33"/>
      <c r="R2" s="35"/>
    </row>
    <row r="3" spans="1:19" ht="26.25" customHeight="1" thickBot="1" x14ac:dyDescent="0.35">
      <c r="A3" s="166"/>
      <c r="B3" s="23" t="str">
        <f>BudY1!I1</f>
        <v xml:space="preserve">Administrator  </v>
      </c>
      <c r="C3" s="536">
        <f>PROJECT!I7</f>
        <v>0</v>
      </c>
      <c r="D3" s="537"/>
      <c r="E3" s="537"/>
      <c r="F3" s="538"/>
      <c r="G3" s="30"/>
      <c r="H3" s="23" t="str">
        <f>BudY1!P3</f>
        <v xml:space="preserve">Cost Centre  </v>
      </c>
      <c r="I3" s="646">
        <f>PROJECT!E5</f>
        <v>0</v>
      </c>
      <c r="J3" s="647"/>
      <c r="K3" s="648"/>
      <c r="M3" s="30"/>
      <c r="N3" s="31"/>
      <c r="P3" s="32"/>
      <c r="Q3" s="33"/>
      <c r="R3" s="35"/>
    </row>
    <row r="4" spans="1:19" ht="7.5" customHeight="1" thickBot="1" x14ac:dyDescent="0.35">
      <c r="A4" s="166"/>
      <c r="B4" s="30"/>
      <c r="C4" s="22"/>
      <c r="D4" s="22"/>
      <c r="E4" s="34"/>
      <c r="F4" s="22"/>
      <c r="G4" s="30"/>
      <c r="H4" s="22"/>
      <c r="I4" s="379"/>
      <c r="J4" s="379"/>
      <c r="K4" s="379"/>
      <c r="M4" s="30"/>
      <c r="N4" s="31"/>
      <c r="P4" s="32"/>
      <c r="Q4" s="33"/>
      <c r="R4" s="35"/>
    </row>
    <row r="5" spans="1:19" s="152" customFormat="1" ht="26.25" customHeight="1" thickTop="1" thickBot="1" x14ac:dyDescent="0.3">
      <c r="A5" s="659" t="s">
        <v>175</v>
      </c>
      <c r="B5" s="659"/>
      <c r="C5" s="613">
        <f>BudY1!M3</f>
        <v>0</v>
      </c>
      <c r="D5" s="614"/>
      <c r="E5" s="614"/>
      <c r="F5" s="615"/>
      <c r="G5" s="164"/>
      <c r="H5" s="23" t="str">
        <f>BudY1!G3</f>
        <v xml:space="preserve">Project Type  </v>
      </c>
      <c r="I5" s="656">
        <f>PROJECT!E9</f>
        <v>0</v>
      </c>
      <c r="J5" s="657"/>
      <c r="K5" s="658"/>
      <c r="M5" s="23"/>
      <c r="N5" s="160"/>
      <c r="P5" s="161"/>
      <c r="Q5" s="162"/>
      <c r="R5" s="163"/>
    </row>
    <row r="6" spans="1:19" ht="18.75" customHeight="1" thickTop="1" x14ac:dyDescent="0.25"/>
    <row r="7" spans="1:19" s="7" customFormat="1" ht="14.4" thickBot="1" x14ac:dyDescent="0.3">
      <c r="B7" s="8"/>
      <c r="C7" s="8"/>
      <c r="D7" s="8"/>
      <c r="E7" s="9" t="s">
        <v>27</v>
      </c>
      <c r="F7" s="9" t="s">
        <v>28</v>
      </c>
      <c r="G7" s="9" t="s">
        <v>29</v>
      </c>
      <c r="H7" s="9" t="s">
        <v>30</v>
      </c>
      <c r="I7" s="9" t="s">
        <v>31</v>
      </c>
      <c r="K7" s="7" t="str">
        <f>BudY1!R5</f>
        <v>TOTALS</v>
      </c>
    </row>
    <row r="8" spans="1:19" ht="14.4" thickBot="1" x14ac:dyDescent="0.3">
      <c r="A8" s="652" t="str">
        <f>BudY1!A6:D6</f>
        <v xml:space="preserve">INCOME </v>
      </c>
      <c r="B8" s="652"/>
      <c r="C8" s="652"/>
      <c r="D8" s="6"/>
      <c r="E8" s="75">
        <f>E25</f>
        <v>0</v>
      </c>
      <c r="F8" s="75">
        <f t="shared" ref="F8:I8" si="0">F25</f>
        <v>0</v>
      </c>
      <c r="G8" s="75">
        <f t="shared" si="0"/>
        <v>0</v>
      </c>
      <c r="H8" s="75">
        <f t="shared" si="0"/>
        <v>0</v>
      </c>
      <c r="I8" s="75">
        <f t="shared" si="0"/>
        <v>0</v>
      </c>
      <c r="J8" s="76"/>
      <c r="K8" s="78">
        <f>SUM(E8:J8)</f>
        <v>0</v>
      </c>
      <c r="L8" s="18"/>
      <c r="N8" s="16"/>
      <c r="O8" s="16"/>
      <c r="P8" s="16"/>
      <c r="Q8" s="16"/>
      <c r="R8" s="16"/>
      <c r="S8" s="16"/>
    </row>
    <row r="9" spans="1:19" ht="9" customHeight="1" thickBot="1" x14ac:dyDescent="0.3">
      <c r="A9" s="132"/>
      <c r="B9" s="132"/>
      <c r="C9" s="62"/>
      <c r="D9" s="6"/>
      <c r="E9" s="76"/>
      <c r="F9" s="76"/>
      <c r="G9" s="76"/>
      <c r="H9" s="76"/>
      <c r="I9" s="76"/>
      <c r="J9" s="76"/>
      <c r="K9" s="77"/>
      <c r="L9" s="18"/>
      <c r="N9" s="16"/>
      <c r="O9" s="16"/>
      <c r="P9" s="16"/>
      <c r="Q9" s="16"/>
      <c r="R9" s="16"/>
      <c r="S9" s="16"/>
    </row>
    <row r="10" spans="1:19" ht="14.4" thickBot="1" x14ac:dyDescent="0.3">
      <c r="A10" s="652" t="str">
        <f>BudY1!A8:D8</f>
        <v xml:space="preserve">DIRECTLY INCURRED COSTS </v>
      </c>
      <c r="B10" s="652"/>
      <c r="C10" s="652"/>
      <c r="D10" s="6"/>
      <c r="E10" s="75">
        <f>E51</f>
        <v>0</v>
      </c>
      <c r="F10" s="75">
        <f t="shared" ref="F10:I10" si="1">F51</f>
        <v>0</v>
      </c>
      <c r="G10" s="75">
        <f t="shared" si="1"/>
        <v>0</v>
      </c>
      <c r="H10" s="75">
        <f t="shared" si="1"/>
        <v>0</v>
      </c>
      <c r="I10" s="75">
        <f t="shared" si="1"/>
        <v>0</v>
      </c>
      <c r="J10" s="76"/>
      <c r="K10" s="78">
        <f>SUM(E10:J10)</f>
        <v>0</v>
      </c>
      <c r="L10" s="18"/>
      <c r="N10" s="16"/>
      <c r="O10" s="16"/>
      <c r="P10" s="16"/>
      <c r="Q10" s="16"/>
      <c r="R10" s="16"/>
      <c r="S10" s="16"/>
    </row>
    <row r="11" spans="1:19" ht="9" customHeight="1" thickBot="1" x14ac:dyDescent="0.3">
      <c r="A11" s="132"/>
      <c r="B11" s="132"/>
      <c r="C11" s="62"/>
      <c r="D11" s="6"/>
      <c r="E11" s="76"/>
      <c r="F11" s="76"/>
      <c r="G11" s="76"/>
      <c r="H11" s="76"/>
      <c r="I11" s="76"/>
      <c r="J11" s="76"/>
      <c r="K11" s="77"/>
      <c r="L11" s="18"/>
      <c r="N11" s="16"/>
      <c r="O11" s="16"/>
      <c r="P11" s="16"/>
      <c r="Q11" s="16"/>
      <c r="R11" s="16"/>
      <c r="S11" s="16"/>
    </row>
    <row r="12" spans="1:19" s="26" customFormat="1" ht="14.4" thickBot="1" x14ac:dyDescent="0.3">
      <c r="A12" s="652" t="str">
        <f>BudY1!A10:D10</f>
        <v xml:space="preserve">NOMINAL LEDGER BALANCE </v>
      </c>
      <c r="B12" s="652"/>
      <c r="C12" s="652"/>
      <c r="D12" s="6"/>
      <c r="E12" s="82">
        <f>E8-E10</f>
        <v>0</v>
      </c>
      <c r="F12" s="82">
        <f>F8-F10</f>
        <v>0</v>
      </c>
      <c r="G12" s="82">
        <f>G8-G10</f>
        <v>0</v>
      </c>
      <c r="H12" s="82">
        <f>H8-H10</f>
        <v>0</v>
      </c>
      <c r="I12" s="82">
        <f>I8-I10</f>
        <v>0</v>
      </c>
      <c r="J12" s="77"/>
      <c r="K12" s="78">
        <f>SUM(E12:J12)</f>
        <v>0</v>
      </c>
      <c r="L12" s="83"/>
      <c r="N12" s="19"/>
      <c r="O12" s="19"/>
      <c r="P12" s="19"/>
      <c r="Q12" s="19"/>
      <c r="R12" s="19"/>
      <c r="S12" s="19"/>
    </row>
    <row r="13" spans="1:19" ht="9" customHeight="1" thickBot="1" x14ac:dyDescent="0.3">
      <c r="A13" s="132"/>
      <c r="B13" s="132"/>
      <c r="C13" s="62"/>
      <c r="D13" s="6"/>
      <c r="E13" s="76"/>
      <c r="F13" s="76"/>
      <c r="G13" s="76"/>
      <c r="H13" s="76"/>
      <c r="I13" s="76"/>
      <c r="J13" s="76"/>
      <c r="K13" s="77"/>
      <c r="L13" s="18"/>
      <c r="N13" s="16"/>
      <c r="O13" s="16"/>
      <c r="P13" s="16"/>
      <c r="Q13" s="16"/>
      <c r="R13" s="16"/>
      <c r="S13" s="16"/>
    </row>
    <row r="14" spans="1:19" ht="14.4" thickBot="1" x14ac:dyDescent="0.3">
      <c r="A14" s="655" t="str">
        <f>BudY1!A12:D12</f>
        <v xml:space="preserve">DIRECTLY ALLOCATED &amp; INDIRECT  COSTS </v>
      </c>
      <c r="B14" s="655"/>
      <c r="C14" s="655"/>
      <c r="D14" s="6"/>
      <c r="E14" s="79">
        <f>SUM(E61,E68)</f>
        <v>0</v>
      </c>
      <c r="F14" s="79">
        <f t="shared" ref="F14:I14" si="2">SUM(F61,F68)</f>
        <v>0</v>
      </c>
      <c r="G14" s="79">
        <f t="shared" si="2"/>
        <v>0</v>
      </c>
      <c r="H14" s="79">
        <f t="shared" si="2"/>
        <v>0</v>
      </c>
      <c r="I14" s="79">
        <f t="shared" si="2"/>
        <v>0</v>
      </c>
      <c r="J14" s="76"/>
      <c r="K14" s="80">
        <f>SUM(E14:J14)</f>
        <v>0</v>
      </c>
      <c r="L14" s="18"/>
      <c r="N14" s="16"/>
      <c r="O14" s="16"/>
      <c r="P14" s="16"/>
      <c r="Q14" s="16"/>
      <c r="R14" s="16"/>
      <c r="S14" s="16"/>
    </row>
    <row r="15" spans="1:19" ht="9" customHeight="1" thickBot="1" x14ac:dyDescent="0.3">
      <c r="A15" s="132"/>
      <c r="B15" s="132"/>
      <c r="C15" s="62"/>
      <c r="D15" s="6"/>
      <c r="E15" s="76"/>
      <c r="F15" s="76"/>
      <c r="G15" s="76"/>
      <c r="H15" s="76"/>
      <c r="I15" s="76"/>
      <c r="J15" s="76"/>
      <c r="K15" s="77"/>
      <c r="L15" s="18"/>
      <c r="N15" s="16"/>
      <c r="O15" s="16"/>
      <c r="P15" s="16"/>
      <c r="Q15" s="16"/>
      <c r="R15" s="16"/>
      <c r="S15" s="16"/>
    </row>
    <row r="16" spans="1:19" s="26" customFormat="1" ht="14.4" thickBot="1" x14ac:dyDescent="0.3">
      <c r="A16" s="652" t="str">
        <f>BudY1!A14:D14</f>
        <v xml:space="preserve">PROJECT BALANCE </v>
      </c>
      <c r="B16" s="652"/>
      <c r="C16" s="652"/>
      <c r="D16" s="6"/>
      <c r="E16" s="84">
        <f>E12-E14</f>
        <v>0</v>
      </c>
      <c r="F16" s="84">
        <f>F12-F14</f>
        <v>0</v>
      </c>
      <c r="G16" s="84">
        <f>G12-G14</f>
        <v>0</v>
      </c>
      <c r="H16" s="84">
        <f>H12-H14</f>
        <v>0</v>
      </c>
      <c r="I16" s="84">
        <f>I12-I14</f>
        <v>0</v>
      </c>
      <c r="J16" s="77"/>
      <c r="K16" s="81">
        <f>SUM(E16:I16)</f>
        <v>0</v>
      </c>
      <c r="L16" s="83"/>
      <c r="N16" s="19"/>
      <c r="O16" s="19"/>
      <c r="P16" s="19"/>
      <c r="Q16" s="19"/>
      <c r="R16" s="19"/>
      <c r="S16" s="19"/>
    </row>
    <row r="17" spans="1:19" ht="9" customHeight="1" thickBot="1" x14ac:dyDescent="0.3">
      <c r="A17" s="132"/>
      <c r="B17" s="132"/>
      <c r="C17" s="62"/>
      <c r="D17" s="6"/>
      <c r="E17" s="76"/>
      <c r="F17" s="76"/>
      <c r="G17" s="76"/>
      <c r="H17" s="76"/>
      <c r="I17" s="76"/>
      <c r="J17" s="76"/>
      <c r="K17" s="77"/>
      <c r="L17" s="18"/>
      <c r="N17" s="16"/>
      <c r="O17" s="16"/>
      <c r="P17" s="16"/>
      <c r="Q17" s="16"/>
      <c r="R17" s="16"/>
      <c r="S17" s="16"/>
    </row>
    <row r="18" spans="1:19" ht="14.4" thickBot="1" x14ac:dyDescent="0.3">
      <c r="A18" s="655" t="str">
        <f>BudY1!A16:D16</f>
        <v>AGREED LHU MATCH</v>
      </c>
      <c r="B18" s="655"/>
      <c r="C18" s="655"/>
      <c r="D18" s="6"/>
      <c r="E18" s="79">
        <f>E27</f>
        <v>0</v>
      </c>
      <c r="F18" s="79">
        <f t="shared" ref="F18:I18" si="3">F27</f>
        <v>0</v>
      </c>
      <c r="G18" s="79">
        <f t="shared" si="3"/>
        <v>0</v>
      </c>
      <c r="H18" s="79">
        <f t="shared" si="3"/>
        <v>0</v>
      </c>
      <c r="I18" s="79">
        <f t="shared" si="3"/>
        <v>0</v>
      </c>
      <c r="J18" s="76"/>
      <c r="K18" s="80">
        <f>SUM(E18:J18)</f>
        <v>0</v>
      </c>
      <c r="L18" s="18"/>
      <c r="N18" s="16"/>
      <c r="O18" s="16"/>
      <c r="P18" s="16"/>
      <c r="Q18" s="16"/>
      <c r="R18" s="16"/>
      <c r="S18" s="16"/>
    </row>
    <row r="19" spans="1:19" x14ac:dyDescent="0.25">
      <c r="A19" s="5"/>
    </row>
    <row r="20" spans="1:19" s="2" customFormat="1" ht="30" customHeight="1" x14ac:dyDescent="0.3">
      <c r="A20" s="640" t="s">
        <v>73</v>
      </c>
      <c r="B20" s="640"/>
      <c r="C20" s="640"/>
      <c r="D20" s="640"/>
      <c r="E20" s="640"/>
      <c r="F20" s="640"/>
      <c r="G20" s="640"/>
      <c r="H20" s="640"/>
      <c r="I20" s="640"/>
      <c r="J20" s="640"/>
      <c r="K20" s="640"/>
      <c r="L20"/>
      <c r="M20" s="10"/>
      <c r="N20" s="10"/>
      <c r="O20" s="10"/>
      <c r="P20" s="10"/>
      <c r="Q20" s="10"/>
      <c r="R20" s="10"/>
    </row>
    <row r="21" spans="1:19" s="2" customFormat="1" ht="11.25" customHeight="1" x14ac:dyDescent="0.25">
      <c r="B21" s="10"/>
      <c r="C21" s="10"/>
      <c r="D21" s="10"/>
      <c r="E21" s="3"/>
      <c r="F21" s="3"/>
      <c r="G21" s="3"/>
      <c r="H21" s="3"/>
      <c r="I21" s="3"/>
    </row>
    <row r="22" spans="1:19" s="2" customFormat="1" ht="13.2" x14ac:dyDescent="0.25">
      <c r="A22" s="26" t="s">
        <v>102</v>
      </c>
      <c r="B22" s="3"/>
      <c r="C22" s="3"/>
      <c r="D22" s="3"/>
      <c r="E22" s="9" t="str">
        <f>E7</f>
        <v>Year 1</v>
      </c>
      <c r="F22" s="9" t="str">
        <f>F7</f>
        <v>Year 2</v>
      </c>
      <c r="G22" s="9" t="str">
        <f>G7</f>
        <v>Year 3</v>
      </c>
      <c r="H22" s="9" t="str">
        <f>H7</f>
        <v>Year 4</v>
      </c>
      <c r="I22" s="9" t="str">
        <f>I7</f>
        <v>Year 5</v>
      </c>
      <c r="K22" s="9" t="str">
        <f>K7</f>
        <v>TOTALS</v>
      </c>
      <c r="L22" s="9"/>
    </row>
    <row r="23" spans="1:19" s="132" customFormat="1" ht="13.2" x14ac:dyDescent="0.25">
      <c r="A23" s="72"/>
      <c r="B23" s="653" t="str">
        <f>BudY1!B21:C21</f>
        <v>Funding Income</v>
      </c>
      <c r="C23" s="654"/>
      <c r="D23" s="61"/>
      <c r="E23" s="91">
        <f>BudY1!$R$21</f>
        <v>0</v>
      </c>
      <c r="F23" s="92">
        <f>BudY2!$R$21</f>
        <v>0</v>
      </c>
      <c r="G23" s="92">
        <f>BudY3!$R$21</f>
        <v>0</v>
      </c>
      <c r="H23" s="92">
        <f>BudY4!$R$21</f>
        <v>0</v>
      </c>
      <c r="I23" s="93">
        <f>BudY5!$R$21</f>
        <v>0</v>
      </c>
      <c r="J23" s="85"/>
      <c r="K23" s="94">
        <f t="shared" ref="K23:K51" si="4">SUM(E23:I23)</f>
        <v>0</v>
      </c>
      <c r="L23" s="29"/>
    </row>
    <row r="24" spans="1:19" s="132" customFormat="1" ht="13.2" x14ac:dyDescent="0.25">
      <c r="A24" s="73"/>
      <c r="B24" s="643" t="str">
        <f>BudY1!B22:C22</f>
        <v>Other Income</v>
      </c>
      <c r="C24" s="644"/>
      <c r="D24" s="61"/>
      <c r="E24" s="95">
        <f>BudY1!$R$22</f>
        <v>0</v>
      </c>
      <c r="F24" s="96">
        <f>BudY2!$R$22</f>
        <v>0</v>
      </c>
      <c r="G24" s="96">
        <f>BudY3!$R$22</f>
        <v>0</v>
      </c>
      <c r="H24" s="96">
        <f>BudY4!$R$22</f>
        <v>0</v>
      </c>
      <c r="I24" s="97">
        <f>BudY5!$R$22</f>
        <v>0</v>
      </c>
      <c r="J24" s="85"/>
      <c r="K24" s="98">
        <f>SUM(E24:I24)</f>
        <v>0</v>
      </c>
      <c r="L24" s="29"/>
    </row>
    <row r="25" spans="1:19" s="26" customFormat="1" ht="13.2" x14ac:dyDescent="0.25">
      <c r="A25" s="69"/>
      <c r="B25" s="641" t="s">
        <v>126</v>
      </c>
      <c r="C25" s="642"/>
      <c r="D25" s="66"/>
      <c r="E25" s="99">
        <f>SUM(E23:E24)</f>
        <v>0</v>
      </c>
      <c r="F25" s="100">
        <f>SUM(F23:F24)</f>
        <v>0</v>
      </c>
      <c r="G25" s="100">
        <f t="shared" ref="G25:I25" si="5">SUM(G23:G24)</f>
        <v>0</v>
      </c>
      <c r="H25" s="100">
        <f t="shared" si="5"/>
        <v>0</v>
      </c>
      <c r="I25" s="101">
        <f t="shared" si="5"/>
        <v>0</v>
      </c>
      <c r="J25" s="74"/>
      <c r="K25" s="102">
        <f>SUM(E25:I25)</f>
        <v>0</v>
      </c>
      <c r="L25" s="60"/>
    </row>
    <row r="26" spans="1:19" s="132" customFormat="1" ht="4.5" customHeight="1" x14ac:dyDescent="0.25">
      <c r="A26" s="61"/>
      <c r="B26" s="61"/>
      <c r="C26" s="61"/>
      <c r="D26" s="61"/>
      <c r="E26" s="85"/>
      <c r="F26" s="85"/>
      <c r="G26" s="85"/>
      <c r="H26" s="85"/>
      <c r="I26" s="85"/>
      <c r="J26" s="85"/>
      <c r="K26" s="85"/>
      <c r="L26" s="29"/>
    </row>
    <row r="27" spans="1:19" s="26" customFormat="1" ht="13.2" x14ac:dyDescent="0.25">
      <c r="A27" s="70"/>
      <c r="B27" s="141" t="s">
        <v>127</v>
      </c>
      <c r="C27" s="142">
        <f>BudY1!D25</f>
        <v>0</v>
      </c>
      <c r="D27" s="67"/>
      <c r="E27" s="103">
        <f>BudY1!$R$25</f>
        <v>0</v>
      </c>
      <c r="F27" s="104">
        <f>BudY2!$R$25</f>
        <v>0</v>
      </c>
      <c r="G27" s="104">
        <f>BudY3!$R$25</f>
        <v>0</v>
      </c>
      <c r="H27" s="104">
        <f>BudY4!$R$25</f>
        <v>0</v>
      </c>
      <c r="I27" s="105">
        <f>BudY5!$R$25</f>
        <v>0</v>
      </c>
      <c r="J27" s="74"/>
      <c r="K27" s="106">
        <f>SUM(E27:I27)</f>
        <v>0</v>
      </c>
      <c r="L27" s="60"/>
    </row>
    <row r="28" spans="1:19" s="28" customFormat="1" ht="3.75" customHeight="1" x14ac:dyDescent="0.25">
      <c r="A28" s="27"/>
      <c r="B28" s="27"/>
      <c r="C28" s="27"/>
      <c r="D28" s="27"/>
      <c r="E28" s="86"/>
      <c r="F28" s="86"/>
      <c r="G28" s="86"/>
      <c r="H28" s="86"/>
      <c r="I28" s="86"/>
      <c r="J28" s="86"/>
      <c r="K28" s="86"/>
      <c r="L28" s="24"/>
    </row>
    <row r="29" spans="1:19" s="28" customFormat="1" ht="13.2" x14ac:dyDescent="0.25">
      <c r="A29" s="26" t="str">
        <f>BudY1!A27</f>
        <v>DIRECTLY INCURRED COSTS</v>
      </c>
      <c r="B29" s="27"/>
      <c r="C29" s="27"/>
      <c r="D29" s="27"/>
      <c r="E29" s="86"/>
      <c r="F29" s="86"/>
      <c r="G29" s="86"/>
      <c r="H29" s="86"/>
      <c r="I29" s="86"/>
      <c r="J29" s="86"/>
      <c r="K29" s="86"/>
      <c r="L29" s="24"/>
    </row>
    <row r="30" spans="1:19" s="2" customFormat="1" ht="13.2" x14ac:dyDescent="0.25">
      <c r="A30" s="622" t="str">
        <f>BudY1!A28</f>
        <v>All Projects</v>
      </c>
      <c r="B30" s="623"/>
      <c r="C30" s="624"/>
      <c r="D30" s="136"/>
      <c r="E30" s="107"/>
      <c r="F30" s="108"/>
      <c r="G30" s="108"/>
      <c r="H30" s="108"/>
      <c r="I30" s="109"/>
      <c r="J30" s="110"/>
      <c r="K30" s="111"/>
      <c r="L30" s="25"/>
    </row>
    <row r="31" spans="1:19" s="2" customFormat="1" ht="13.2" x14ac:dyDescent="0.25">
      <c r="A31" s="71" t="str">
        <f>BudY1!A29</f>
        <v>Staff</v>
      </c>
      <c r="B31" s="633" t="str">
        <f>BudY1!B29:D29</f>
        <v>Spine Point or Grade / Level</v>
      </c>
      <c r="C31" s="634"/>
      <c r="D31" s="136"/>
      <c r="E31" s="112">
        <f>BudY1!R29</f>
        <v>0</v>
      </c>
      <c r="F31" s="113">
        <f>BudY2!R29</f>
        <v>0</v>
      </c>
      <c r="G31" s="113">
        <f>BudY3!R29</f>
        <v>0</v>
      </c>
      <c r="H31" s="113">
        <f>BudY4!R29</f>
        <v>0</v>
      </c>
      <c r="I31" s="113">
        <f>BudY5!R29</f>
        <v>0</v>
      </c>
      <c r="J31" s="110"/>
      <c r="K31" s="114">
        <f t="shared" si="4"/>
        <v>0</v>
      </c>
      <c r="L31" s="25"/>
    </row>
    <row r="32" spans="1:19" s="2" customFormat="1" ht="13.2" x14ac:dyDescent="0.25">
      <c r="A32" s="71" t="str">
        <f>BudY1!A30</f>
        <v>Staff</v>
      </c>
      <c r="B32" s="633" t="str">
        <f>BudY1!B30:D30</f>
        <v>Spine Point or Grade / Level</v>
      </c>
      <c r="C32" s="634"/>
      <c r="D32" s="136"/>
      <c r="E32" s="112">
        <f>BudY1!R30</f>
        <v>0</v>
      </c>
      <c r="F32" s="113">
        <f>BudY2!R30</f>
        <v>0</v>
      </c>
      <c r="G32" s="113">
        <f>BudY3!R30</f>
        <v>0</v>
      </c>
      <c r="H32" s="113">
        <f>BudY4!R30</f>
        <v>0</v>
      </c>
      <c r="I32" s="113">
        <f>BudY5!R30</f>
        <v>0</v>
      </c>
      <c r="J32" s="110"/>
      <c r="K32" s="115">
        <f t="shared" si="4"/>
        <v>0</v>
      </c>
      <c r="L32" s="25"/>
    </row>
    <row r="33" spans="1:14" s="2" customFormat="1" ht="13.2" x14ac:dyDescent="0.25">
      <c r="A33" s="71">
        <f>BudY1!A31</f>
        <v>2000</v>
      </c>
      <c r="B33" s="633" t="str">
        <f>BudY1!B31:C31</f>
        <v>Stationery</v>
      </c>
      <c r="C33" s="634"/>
      <c r="D33" s="136"/>
      <c r="E33" s="112">
        <f>BudY1!R31</f>
        <v>0</v>
      </c>
      <c r="F33" s="113">
        <f>BudY2!R31</f>
        <v>0</v>
      </c>
      <c r="G33" s="113">
        <f>BudY3!R31</f>
        <v>0</v>
      </c>
      <c r="H33" s="113">
        <f>BudY4!R31</f>
        <v>0</v>
      </c>
      <c r="I33" s="113">
        <f>BudY5!R31</f>
        <v>0</v>
      </c>
      <c r="J33" s="110"/>
      <c r="K33" s="115">
        <f t="shared" si="4"/>
        <v>0</v>
      </c>
      <c r="L33" s="25"/>
    </row>
    <row r="34" spans="1:14" s="2" customFormat="1" ht="13.2" x14ac:dyDescent="0.25">
      <c r="A34" s="71">
        <f>BudY1!A32</f>
        <v>2001</v>
      </c>
      <c r="B34" s="633" t="str">
        <f>BudY1!B32:C32</f>
        <v>Postage &amp; Envelopes</v>
      </c>
      <c r="C34" s="634"/>
      <c r="D34" s="136"/>
      <c r="E34" s="112">
        <f>BudY1!R32</f>
        <v>0</v>
      </c>
      <c r="F34" s="113">
        <f>BudY2!R32</f>
        <v>0</v>
      </c>
      <c r="G34" s="113">
        <f>BudY3!R32</f>
        <v>0</v>
      </c>
      <c r="H34" s="113">
        <f>BudY4!R32</f>
        <v>0</v>
      </c>
      <c r="I34" s="113">
        <f>BudY5!R32</f>
        <v>0</v>
      </c>
      <c r="J34" s="110"/>
      <c r="K34" s="115">
        <f t="shared" si="4"/>
        <v>0</v>
      </c>
      <c r="L34" s="25"/>
    </row>
    <row r="35" spans="1:14" s="2" customFormat="1" ht="13.2" x14ac:dyDescent="0.25">
      <c r="A35" s="71">
        <f>BudY1!A33</f>
        <v>2002</v>
      </c>
      <c r="B35" s="633" t="str">
        <f>BudY1!B33:C33</f>
        <v>Consumable Materials</v>
      </c>
      <c r="C35" s="634"/>
      <c r="D35" s="136"/>
      <c r="E35" s="112">
        <f>BudY1!R33</f>
        <v>0</v>
      </c>
      <c r="F35" s="113">
        <f>BudY2!R33</f>
        <v>0</v>
      </c>
      <c r="G35" s="113">
        <f>BudY3!R33</f>
        <v>0</v>
      </c>
      <c r="H35" s="113">
        <f>BudY4!R33</f>
        <v>0</v>
      </c>
      <c r="I35" s="113">
        <f>BudY5!R33</f>
        <v>0</v>
      </c>
      <c r="J35" s="110"/>
      <c r="K35" s="115">
        <f t="shared" si="4"/>
        <v>0</v>
      </c>
      <c r="L35" s="25"/>
    </row>
    <row r="36" spans="1:14" s="2" customFormat="1" ht="13.2" x14ac:dyDescent="0.25">
      <c r="A36" s="71">
        <f>BudY1!A34</f>
        <v>2003</v>
      </c>
      <c r="B36" s="633" t="str">
        <f>BudY1!B34:C34</f>
        <v>Photocopying</v>
      </c>
      <c r="C36" s="634"/>
      <c r="D36" s="136"/>
      <c r="E36" s="112">
        <f>BudY1!R34</f>
        <v>0</v>
      </c>
      <c r="F36" s="113">
        <f>BudY2!R34</f>
        <v>0</v>
      </c>
      <c r="G36" s="113">
        <f>BudY3!R34</f>
        <v>0</v>
      </c>
      <c r="H36" s="113">
        <f>BudY4!R34</f>
        <v>0</v>
      </c>
      <c r="I36" s="113">
        <f>BudY5!R34</f>
        <v>0</v>
      </c>
      <c r="J36" s="110"/>
      <c r="K36" s="115">
        <f t="shared" si="4"/>
        <v>0</v>
      </c>
      <c r="L36" s="25"/>
    </row>
    <row r="37" spans="1:14" ht="13.2" x14ac:dyDescent="0.25">
      <c r="A37" s="71">
        <f>BudY1!A35</f>
        <v>2004</v>
      </c>
      <c r="B37" s="633" t="str">
        <f>BudY1!B35:C35</f>
        <v>Reprographics</v>
      </c>
      <c r="C37" s="634"/>
      <c r="D37" s="136"/>
      <c r="E37" s="112">
        <f>BudY1!R35</f>
        <v>0</v>
      </c>
      <c r="F37" s="113">
        <f>BudY2!R35</f>
        <v>0</v>
      </c>
      <c r="G37" s="113">
        <f>BudY3!R35</f>
        <v>0</v>
      </c>
      <c r="H37" s="113">
        <f>BudY4!R35</f>
        <v>0</v>
      </c>
      <c r="I37" s="113">
        <f>BudY5!R35</f>
        <v>0</v>
      </c>
      <c r="J37" s="116"/>
      <c r="K37" s="115">
        <f t="shared" si="4"/>
        <v>0</v>
      </c>
      <c r="L37" s="25"/>
      <c r="N37" s="132"/>
    </row>
    <row r="38" spans="1:14" ht="13.2" x14ac:dyDescent="0.25">
      <c r="A38" s="71">
        <f>BudY1!A36</f>
        <v>2005</v>
      </c>
      <c r="B38" s="633" t="str">
        <f>BudY1!B36:C36</f>
        <v>Telephones</v>
      </c>
      <c r="C38" s="634"/>
      <c r="D38" s="136"/>
      <c r="E38" s="112">
        <f>BudY1!R36</f>
        <v>0</v>
      </c>
      <c r="F38" s="113">
        <f>BudY2!R36</f>
        <v>0</v>
      </c>
      <c r="G38" s="113">
        <f>BudY3!R36</f>
        <v>0</v>
      </c>
      <c r="H38" s="113">
        <f>BudY4!R36</f>
        <v>0</v>
      </c>
      <c r="I38" s="113">
        <f>BudY5!R36</f>
        <v>0</v>
      </c>
      <c r="J38" s="116"/>
      <c r="K38" s="115">
        <f t="shared" si="4"/>
        <v>0</v>
      </c>
      <c r="L38" s="25"/>
    </row>
    <row r="39" spans="1:14" ht="13.2" x14ac:dyDescent="0.25">
      <c r="A39" s="71">
        <f>BudY1!A37</f>
        <v>2006</v>
      </c>
      <c r="B39" s="633" t="str">
        <f>BudY1!B37:C37</f>
        <v>Contracted Services</v>
      </c>
      <c r="C39" s="634"/>
      <c r="D39" s="136"/>
      <c r="E39" s="112">
        <f>BudY1!R37</f>
        <v>0</v>
      </c>
      <c r="F39" s="113">
        <f>BudY2!R37</f>
        <v>0</v>
      </c>
      <c r="G39" s="113">
        <f>BudY3!R37</f>
        <v>0</v>
      </c>
      <c r="H39" s="113">
        <f>BudY4!R37</f>
        <v>0</v>
      </c>
      <c r="I39" s="113">
        <f>BudY5!R37</f>
        <v>0</v>
      </c>
      <c r="J39" s="116"/>
      <c r="K39" s="115">
        <f t="shared" si="4"/>
        <v>0</v>
      </c>
      <c r="L39" s="25"/>
    </row>
    <row r="40" spans="1:14" ht="13.2" x14ac:dyDescent="0.25">
      <c r="A40" s="71">
        <f>BudY1!A38</f>
        <v>2007</v>
      </c>
      <c r="B40" s="633" t="str">
        <f>BudY1!B38:C38</f>
        <v>Courses and Conferences</v>
      </c>
      <c r="C40" s="634"/>
      <c r="D40" s="136"/>
      <c r="E40" s="112">
        <f>BudY1!R38</f>
        <v>0</v>
      </c>
      <c r="F40" s="113">
        <f>BudY2!R38</f>
        <v>0</v>
      </c>
      <c r="G40" s="113">
        <f>BudY3!R38</f>
        <v>0</v>
      </c>
      <c r="H40" s="113">
        <f>BudY4!R38</f>
        <v>0</v>
      </c>
      <c r="I40" s="113">
        <f>BudY5!R38</f>
        <v>0</v>
      </c>
      <c r="J40" s="116"/>
      <c r="K40" s="115">
        <f t="shared" si="4"/>
        <v>0</v>
      </c>
      <c r="L40" s="25"/>
    </row>
    <row r="41" spans="1:14" ht="13.2" x14ac:dyDescent="0.25">
      <c r="A41" s="71">
        <f>BudY1!A39</f>
        <v>2008</v>
      </c>
      <c r="B41" s="633" t="str">
        <f>BudY1!B39:C39</f>
        <v>Hospitality</v>
      </c>
      <c r="C41" s="634"/>
      <c r="D41" s="136"/>
      <c r="E41" s="112">
        <f>BudY1!R39</f>
        <v>0</v>
      </c>
      <c r="F41" s="113">
        <f>BudY2!R39</f>
        <v>0</v>
      </c>
      <c r="G41" s="113">
        <f>BudY3!R39</f>
        <v>0</v>
      </c>
      <c r="H41" s="113">
        <f>BudY4!R39</f>
        <v>0</v>
      </c>
      <c r="I41" s="113">
        <f>BudY5!R39</f>
        <v>0</v>
      </c>
      <c r="J41" s="116"/>
      <c r="K41" s="115">
        <f t="shared" si="4"/>
        <v>0</v>
      </c>
      <c r="L41" s="25"/>
    </row>
    <row r="42" spans="1:14" ht="13.2" x14ac:dyDescent="0.25">
      <c r="A42" s="71">
        <f>BudY1!A40</f>
        <v>2009</v>
      </c>
      <c r="B42" s="633" t="str">
        <f>BudY1!B40:C40</f>
        <v>Subscriptions</v>
      </c>
      <c r="C42" s="634"/>
      <c r="D42" s="136"/>
      <c r="E42" s="112">
        <f>BudY1!R40</f>
        <v>0</v>
      </c>
      <c r="F42" s="113">
        <f>BudY2!R40</f>
        <v>0</v>
      </c>
      <c r="G42" s="113">
        <f>BudY3!R40</f>
        <v>0</v>
      </c>
      <c r="H42" s="113">
        <f>BudY4!R40</f>
        <v>0</v>
      </c>
      <c r="I42" s="113">
        <f>BudY5!R40</f>
        <v>0</v>
      </c>
      <c r="J42" s="116"/>
      <c r="K42" s="115">
        <f t="shared" si="4"/>
        <v>0</v>
      </c>
      <c r="L42" s="25"/>
    </row>
    <row r="43" spans="1:14" ht="13.2" x14ac:dyDescent="0.25">
      <c r="A43" s="71">
        <f>BudY1!A41</f>
        <v>2010</v>
      </c>
      <c r="B43" s="633" t="str">
        <f>BudY1!B41:C41</f>
        <v>Travel and Subsistence</v>
      </c>
      <c r="C43" s="634"/>
      <c r="D43" s="136"/>
      <c r="E43" s="112">
        <f>BudY1!R41</f>
        <v>0</v>
      </c>
      <c r="F43" s="113">
        <f>BudY2!R41</f>
        <v>0</v>
      </c>
      <c r="G43" s="113">
        <f>BudY3!R41</f>
        <v>0</v>
      </c>
      <c r="H43" s="113">
        <f>BudY4!R41</f>
        <v>0</v>
      </c>
      <c r="I43" s="113">
        <f>BudY5!R41</f>
        <v>0</v>
      </c>
      <c r="J43" s="116"/>
      <c r="K43" s="115">
        <f t="shared" si="4"/>
        <v>0</v>
      </c>
      <c r="L43" s="25"/>
    </row>
    <row r="44" spans="1:14" ht="13.2" x14ac:dyDescent="0.25">
      <c r="A44" s="71">
        <f>BudY1!A42</f>
        <v>2011</v>
      </c>
      <c r="B44" s="633" t="str">
        <f>BudY1!B42:C42</f>
        <v>Taxis</v>
      </c>
      <c r="C44" s="634"/>
      <c r="D44" s="136"/>
      <c r="E44" s="112">
        <f>BudY1!R42</f>
        <v>0</v>
      </c>
      <c r="F44" s="113">
        <f>BudY2!R42</f>
        <v>0</v>
      </c>
      <c r="G44" s="113">
        <f>BudY3!R42</f>
        <v>0</v>
      </c>
      <c r="H44" s="113">
        <f>BudY4!R42</f>
        <v>0</v>
      </c>
      <c r="I44" s="113">
        <f>BudY5!R42</f>
        <v>0</v>
      </c>
      <c r="J44" s="116"/>
      <c r="K44" s="115">
        <f t="shared" si="4"/>
        <v>0</v>
      </c>
      <c r="L44" s="25"/>
    </row>
    <row r="45" spans="1:14" ht="13.2" x14ac:dyDescent="0.25">
      <c r="A45" s="71">
        <f>BudY1!A43</f>
        <v>2012</v>
      </c>
      <c r="B45" s="633" t="str">
        <f>BudY1!B43:C43</f>
        <v>Equipment</v>
      </c>
      <c r="C45" s="634"/>
      <c r="D45" s="136"/>
      <c r="E45" s="112">
        <f>BudY1!R43</f>
        <v>0</v>
      </c>
      <c r="F45" s="113">
        <f>BudY2!R43</f>
        <v>0</v>
      </c>
      <c r="G45" s="113">
        <f>BudY3!R43</f>
        <v>0</v>
      </c>
      <c r="H45" s="113">
        <f>BudY4!R43</f>
        <v>0</v>
      </c>
      <c r="I45" s="113">
        <f>BudY5!R43</f>
        <v>0</v>
      </c>
      <c r="J45" s="116"/>
      <c r="K45" s="115">
        <f t="shared" si="4"/>
        <v>0</v>
      </c>
      <c r="L45" s="25"/>
    </row>
    <row r="46" spans="1:14" ht="13.2" x14ac:dyDescent="0.25">
      <c r="A46" s="71">
        <f>BudY1!A44</f>
        <v>2013</v>
      </c>
      <c r="B46" s="633" t="str">
        <f>BudY1!B44:C44</f>
        <v>IT Equipment Purchases only</v>
      </c>
      <c r="C46" s="634"/>
      <c r="D46" s="136"/>
      <c r="E46" s="112">
        <f>BudY1!R44</f>
        <v>0</v>
      </c>
      <c r="F46" s="113">
        <f>BudY2!R44</f>
        <v>0</v>
      </c>
      <c r="G46" s="113">
        <f>BudY3!R44</f>
        <v>0</v>
      </c>
      <c r="H46" s="113">
        <f>BudY4!R44</f>
        <v>0</v>
      </c>
      <c r="I46" s="113">
        <f>BudY5!R44</f>
        <v>0</v>
      </c>
      <c r="J46" s="116"/>
      <c r="K46" s="115">
        <f t="shared" si="4"/>
        <v>0</v>
      </c>
      <c r="L46" s="25"/>
    </row>
    <row r="47" spans="1:14" ht="13.2" x14ac:dyDescent="0.25">
      <c r="A47" s="71">
        <f>BudY1!A45</f>
        <v>2999</v>
      </c>
      <c r="B47" s="633" t="str">
        <f>BudY1!B45:C45</f>
        <v>VAT</v>
      </c>
      <c r="C47" s="634"/>
      <c r="D47" s="136"/>
      <c r="E47" s="112">
        <f>BudY1!R45</f>
        <v>0</v>
      </c>
      <c r="F47" s="113">
        <f>BudY2!R45</f>
        <v>0</v>
      </c>
      <c r="G47" s="113">
        <f>BudY3!R45</f>
        <v>0</v>
      </c>
      <c r="H47" s="113">
        <f>BudY4!R45</f>
        <v>0</v>
      </c>
      <c r="I47" s="113">
        <f>BudY5!R45</f>
        <v>0</v>
      </c>
      <c r="J47" s="116"/>
      <c r="K47" s="115">
        <f t="shared" si="4"/>
        <v>0</v>
      </c>
      <c r="L47" s="25"/>
    </row>
    <row r="48" spans="1:14" ht="13.2" x14ac:dyDescent="0.25">
      <c r="A48" s="71">
        <f>BudY1!A46</f>
        <v>3990</v>
      </c>
      <c r="B48" s="633" t="str">
        <f>BudY1!B46:C46</f>
        <v>Transfer to partners</v>
      </c>
      <c r="C48" s="634"/>
      <c r="D48" s="136"/>
      <c r="E48" s="112">
        <f>BudY1!R46</f>
        <v>0</v>
      </c>
      <c r="F48" s="113">
        <f>BudY2!R46</f>
        <v>0</v>
      </c>
      <c r="G48" s="113">
        <f>BudY3!R46</f>
        <v>0</v>
      </c>
      <c r="H48" s="113">
        <f>BudY4!R46</f>
        <v>0</v>
      </c>
      <c r="I48" s="113">
        <f>BudY5!R46</f>
        <v>0</v>
      </c>
      <c r="J48" s="116"/>
      <c r="K48" s="115">
        <f t="shared" si="4"/>
        <v>0</v>
      </c>
      <c r="L48" s="25"/>
    </row>
    <row r="49" spans="1:12" ht="13.2" x14ac:dyDescent="0.25">
      <c r="A49" s="71"/>
      <c r="B49" s="633">
        <f>BudY1!B47</f>
        <v>0</v>
      </c>
      <c r="C49" s="634"/>
      <c r="D49" s="136"/>
      <c r="E49" s="112">
        <f>BudY1!R47</f>
        <v>0</v>
      </c>
      <c r="F49" s="113">
        <f>BudY2!R47</f>
        <v>0</v>
      </c>
      <c r="G49" s="113">
        <f>BudY3!R47</f>
        <v>0</v>
      </c>
      <c r="H49" s="113">
        <f>BudY4!R47</f>
        <v>0</v>
      </c>
      <c r="I49" s="113">
        <f>BudY5!R47</f>
        <v>0</v>
      </c>
      <c r="J49" s="116"/>
      <c r="K49" s="115">
        <f t="shared" si="4"/>
        <v>0</v>
      </c>
      <c r="L49" s="25"/>
    </row>
    <row r="50" spans="1:12" ht="13.2" x14ac:dyDescent="0.25">
      <c r="A50" s="71"/>
      <c r="B50" s="633">
        <f>BudY1!B48</f>
        <v>0</v>
      </c>
      <c r="C50" s="634"/>
      <c r="D50" s="136"/>
      <c r="E50" s="112">
        <f>BudY1!R48</f>
        <v>0</v>
      </c>
      <c r="F50" s="113">
        <f>BudY2!R48</f>
        <v>0</v>
      </c>
      <c r="G50" s="113">
        <f>BudY3!R48</f>
        <v>0</v>
      </c>
      <c r="H50" s="113">
        <f>BudY4!R48</f>
        <v>0</v>
      </c>
      <c r="I50" s="113">
        <f>BudY5!R48</f>
        <v>0</v>
      </c>
      <c r="J50" s="116"/>
      <c r="K50" s="115">
        <f t="shared" si="4"/>
        <v>0</v>
      </c>
      <c r="L50" s="25"/>
    </row>
    <row r="51" spans="1:12" s="26" customFormat="1" ht="13.2" x14ac:dyDescent="0.25">
      <c r="A51" s="635" t="str">
        <f>BudY1!A49:D49</f>
        <v>Total Directly Incurred Costs</v>
      </c>
      <c r="B51" s="636"/>
      <c r="C51" s="637"/>
      <c r="D51" s="131"/>
      <c r="E51" s="117">
        <f>BudY1!R49</f>
        <v>0</v>
      </c>
      <c r="F51" s="118">
        <f>BudY2!R49</f>
        <v>0</v>
      </c>
      <c r="G51" s="118">
        <f>BudY3!R49</f>
        <v>0</v>
      </c>
      <c r="H51" s="118">
        <f>BudY4!R49</f>
        <v>0</v>
      </c>
      <c r="I51" s="118">
        <f>BudY5!R49</f>
        <v>0</v>
      </c>
      <c r="J51" s="119"/>
      <c r="K51" s="88">
        <f t="shared" si="4"/>
        <v>0</v>
      </c>
      <c r="L51" s="60"/>
    </row>
    <row r="52" spans="1:12" ht="4.5" customHeight="1" x14ac:dyDescent="0.25">
      <c r="E52" s="46"/>
      <c r="F52" s="46"/>
      <c r="G52" s="46"/>
      <c r="H52" s="46"/>
      <c r="I52" s="46"/>
      <c r="J52" s="46"/>
      <c r="K52" s="46"/>
    </row>
    <row r="53" spans="1:12" ht="13.2" x14ac:dyDescent="0.25">
      <c r="A53" s="26" t="str">
        <f>BudY1!A51:D51</f>
        <v>DIRECTLY ALLOCATED COSTS</v>
      </c>
      <c r="B53" s="3"/>
      <c r="C53" s="3"/>
      <c r="D53" s="3"/>
      <c r="E53" s="46"/>
      <c r="F53" s="46"/>
      <c r="G53" s="46"/>
      <c r="H53" s="46"/>
      <c r="I53" s="46"/>
      <c r="J53" s="46"/>
      <c r="K53" s="46"/>
    </row>
    <row r="54" spans="1:12" ht="13.2" x14ac:dyDescent="0.25">
      <c r="A54" s="622" t="str">
        <f>BudY1!A52</f>
        <v>Non-Research Projects</v>
      </c>
      <c r="B54" s="623"/>
      <c r="C54" s="624"/>
      <c r="D54" s="136"/>
      <c r="E54" s="107"/>
      <c r="F54" s="108"/>
      <c r="G54" s="108"/>
      <c r="H54" s="108"/>
      <c r="I54" s="109"/>
      <c r="J54" s="116"/>
      <c r="K54" s="111"/>
    </row>
    <row r="55" spans="1:12" ht="13.2" x14ac:dyDescent="0.25">
      <c r="A55" s="64" t="str">
        <f>BudY1!A53</f>
        <v>Staff</v>
      </c>
      <c r="B55" s="625" t="str">
        <f>BudY1!B53</f>
        <v>Spine Point or Grade / Level</v>
      </c>
      <c r="C55" s="626"/>
      <c r="D55" s="136"/>
      <c r="E55" s="112">
        <f>BudY1!$R53</f>
        <v>0</v>
      </c>
      <c r="F55" s="113">
        <f>BudY2!$R53</f>
        <v>0</v>
      </c>
      <c r="G55" s="113">
        <f>BudY3!$R53</f>
        <v>0</v>
      </c>
      <c r="H55" s="113">
        <f>BudY4!$R53</f>
        <v>0</v>
      </c>
      <c r="I55" s="113">
        <f>BudY5!$R53</f>
        <v>0</v>
      </c>
      <c r="J55" s="116"/>
      <c r="K55" s="114">
        <f>SUM(E55:I55)</f>
        <v>0</v>
      </c>
    </row>
    <row r="56" spans="1:12" ht="13.2" x14ac:dyDescent="0.25">
      <c r="A56" s="64" t="str">
        <f>BudY1!A54</f>
        <v>Staff</v>
      </c>
      <c r="B56" s="625" t="str">
        <f>BudY1!B54</f>
        <v>Spine Point or Grade / Level</v>
      </c>
      <c r="C56" s="626"/>
      <c r="D56" s="136"/>
      <c r="E56" s="112">
        <f>BudY1!$R54</f>
        <v>0</v>
      </c>
      <c r="F56" s="113">
        <f>BudY2!$R54</f>
        <v>0</v>
      </c>
      <c r="G56" s="113">
        <f>BudY3!$R54</f>
        <v>0</v>
      </c>
      <c r="H56" s="113">
        <f>BudY4!$R54</f>
        <v>0</v>
      </c>
      <c r="I56" s="113">
        <f>BudY5!$R54</f>
        <v>0</v>
      </c>
      <c r="J56" s="116"/>
      <c r="K56" s="115">
        <f>SUM(E56:I56)</f>
        <v>0</v>
      </c>
    </row>
    <row r="57" spans="1:12" ht="13.2" x14ac:dyDescent="0.25">
      <c r="A57" s="64"/>
      <c r="B57" s="625" t="str">
        <f>BudY1!B55:C55</f>
        <v>Other - please state</v>
      </c>
      <c r="C57" s="626"/>
      <c r="D57" s="136"/>
      <c r="E57" s="112">
        <f>BudY1!$R55</f>
        <v>0</v>
      </c>
      <c r="F57" s="113">
        <f>BudY2!$R55</f>
        <v>0</v>
      </c>
      <c r="G57" s="113">
        <f>BudY3!$R55</f>
        <v>0</v>
      </c>
      <c r="H57" s="113">
        <f>BudY4!$R55</f>
        <v>0</v>
      </c>
      <c r="I57" s="113">
        <f>BudY5!$R55</f>
        <v>0</v>
      </c>
      <c r="J57" s="116"/>
      <c r="K57" s="120">
        <f>SUM(E57:I57)</f>
        <v>0</v>
      </c>
    </row>
    <row r="58" spans="1:12" ht="13.2" x14ac:dyDescent="0.25">
      <c r="A58" s="627" t="str">
        <f>BudY1!A56:D56</f>
        <v>Research Projects</v>
      </c>
      <c r="B58" s="628"/>
      <c r="C58" s="629"/>
      <c r="D58" s="136"/>
      <c r="E58" s="121"/>
      <c r="F58" s="122"/>
      <c r="G58" s="122"/>
      <c r="H58" s="122"/>
      <c r="I58" s="123"/>
      <c r="J58" s="116"/>
      <c r="K58" s="89"/>
    </row>
    <row r="59" spans="1:12" ht="13.2" x14ac:dyDescent="0.25">
      <c r="A59" s="64" t="str">
        <f>BudY1!A57</f>
        <v>from IAF</v>
      </c>
      <c r="B59" s="625" t="str">
        <f>BudY1!B57</f>
        <v>STAFF &amp; ESTATES</v>
      </c>
      <c r="C59" s="626"/>
      <c r="D59" s="136"/>
      <c r="E59" s="112">
        <f>BudY1!$R57</f>
        <v>0</v>
      </c>
      <c r="F59" s="113">
        <f>BudY2!$R57</f>
        <v>0</v>
      </c>
      <c r="G59" s="113">
        <f>BudY3!$R57</f>
        <v>0</v>
      </c>
      <c r="H59" s="113">
        <f>BudY4!$R57</f>
        <v>0</v>
      </c>
      <c r="I59" s="113">
        <f>BudY5!$R57</f>
        <v>0</v>
      </c>
      <c r="J59" s="116"/>
      <c r="K59" s="114">
        <f t="shared" ref="K59:K61" si="6">SUM(E59:I59)</f>
        <v>0</v>
      </c>
    </row>
    <row r="60" spans="1:12" ht="13.2" x14ac:dyDescent="0.25">
      <c r="A60" s="64" t="str">
        <f>BudY1!A58</f>
        <v>from IAF</v>
      </c>
      <c r="B60" s="625" t="str">
        <f>BudY1!B58</f>
        <v>EXCEPTIONAL ITEMS</v>
      </c>
      <c r="C60" s="626"/>
      <c r="D60" s="136"/>
      <c r="E60" s="112">
        <f>BudY1!$R58</f>
        <v>0</v>
      </c>
      <c r="F60" s="113">
        <f>BudY2!$R58</f>
        <v>0</v>
      </c>
      <c r="G60" s="113">
        <f>BudY3!$R58</f>
        <v>0</v>
      </c>
      <c r="H60" s="113">
        <f>BudY4!$R58</f>
        <v>0</v>
      </c>
      <c r="I60" s="113">
        <f>BudY5!$R58</f>
        <v>0</v>
      </c>
      <c r="J60" s="116"/>
      <c r="K60" s="115">
        <f t="shared" si="6"/>
        <v>0</v>
      </c>
    </row>
    <row r="61" spans="1:12" s="26" customFormat="1" ht="13.2" x14ac:dyDescent="0.25">
      <c r="A61" s="635" t="str">
        <f>BudY1!A59:D59</f>
        <v>Total Directly Allocated Costs</v>
      </c>
      <c r="B61" s="636"/>
      <c r="C61" s="637"/>
      <c r="D61" s="66"/>
      <c r="E61" s="117">
        <f>SUM(E55:E60)</f>
        <v>0</v>
      </c>
      <c r="F61" s="118">
        <f>SUM(F55:F60)</f>
        <v>0</v>
      </c>
      <c r="G61" s="118">
        <f t="shared" ref="G61:I61" si="7">SUM(G55:G60)</f>
        <v>0</v>
      </c>
      <c r="H61" s="118">
        <f t="shared" si="7"/>
        <v>0</v>
      </c>
      <c r="I61" s="118">
        <f t="shared" si="7"/>
        <v>0</v>
      </c>
      <c r="J61" s="124"/>
      <c r="K61" s="88">
        <f t="shared" si="6"/>
        <v>0</v>
      </c>
    </row>
    <row r="62" spans="1:12" ht="4.5" customHeight="1" x14ac:dyDescent="0.25">
      <c r="E62" s="46"/>
      <c r="F62" s="46"/>
      <c r="G62" s="46"/>
      <c r="H62" s="46"/>
      <c r="I62" s="46"/>
      <c r="J62" s="46"/>
      <c r="K62" s="46"/>
    </row>
    <row r="63" spans="1:12" ht="13.2" x14ac:dyDescent="0.25">
      <c r="A63" s="26" t="str">
        <f>BudY1!A61:D61</f>
        <v>INDIRECT COSTS</v>
      </c>
      <c r="B63" s="3"/>
      <c r="C63" s="3"/>
      <c r="D63" s="3"/>
      <c r="E63" s="46"/>
      <c r="F63" s="46"/>
      <c r="G63" s="46"/>
      <c r="H63" s="46"/>
      <c r="I63" s="46"/>
      <c r="J63" s="46"/>
      <c r="K63" s="46"/>
    </row>
    <row r="64" spans="1:12" ht="13.2" x14ac:dyDescent="0.25">
      <c r="A64" s="622" t="str">
        <f>BudY1!A62:D62</f>
        <v>Non-Research Projects</v>
      </c>
      <c r="B64" s="623"/>
      <c r="C64" s="624"/>
      <c r="D64" s="136"/>
      <c r="E64" s="107"/>
      <c r="F64" s="108"/>
      <c r="G64" s="108"/>
      <c r="H64" s="108"/>
      <c r="I64" s="109"/>
      <c r="J64" s="116"/>
      <c r="K64" s="111"/>
    </row>
    <row r="65" spans="1:11" ht="13.2" x14ac:dyDescent="0.25">
      <c r="A65" s="638" t="str">
        <f>BudY1!A63:B63</f>
        <v>2017-18 Overhead Rate</v>
      </c>
      <c r="B65" s="639"/>
      <c r="C65" s="65">
        <f>BudY1!C63:D63</f>
        <v>0.61</v>
      </c>
      <c r="D65" s="136"/>
      <c r="E65" s="112">
        <f>BudY1!$R63</f>
        <v>0</v>
      </c>
      <c r="F65" s="113">
        <f>BudY2!$R63</f>
        <v>0</v>
      </c>
      <c r="G65" s="113">
        <f>BudY3!$R63</f>
        <v>0</v>
      </c>
      <c r="H65" s="113">
        <f>BudY4!$R63</f>
        <v>0</v>
      </c>
      <c r="I65" s="113">
        <f>BudY5!$R63</f>
        <v>0</v>
      </c>
      <c r="J65" s="116"/>
      <c r="K65" s="114">
        <f>SUM(E65:J65)</f>
        <v>0</v>
      </c>
    </row>
    <row r="66" spans="1:11" ht="13.2" x14ac:dyDescent="0.25">
      <c r="A66" s="627" t="str">
        <f>BudY1!A64:D64</f>
        <v>Research Projects</v>
      </c>
      <c r="B66" s="628"/>
      <c r="C66" s="629"/>
      <c r="D66" s="136"/>
      <c r="E66" s="121"/>
      <c r="F66" s="122"/>
      <c r="G66" s="122"/>
      <c r="H66" s="122"/>
      <c r="I66" s="123"/>
      <c r="J66" s="116"/>
      <c r="K66" s="89"/>
    </row>
    <row r="67" spans="1:11" ht="13.2" x14ac:dyDescent="0.25">
      <c r="A67" s="64" t="str">
        <f>BudY1!A65</f>
        <v>from IAF</v>
      </c>
      <c r="B67" s="625" t="str">
        <f>BudY1!B65:D65</f>
        <v>Indirect Costs</v>
      </c>
      <c r="C67" s="626"/>
      <c r="D67" s="136"/>
      <c r="E67" s="112">
        <f>BudY1!$R65</f>
        <v>0</v>
      </c>
      <c r="F67" s="113">
        <f>BudY2!$R65</f>
        <v>0</v>
      </c>
      <c r="G67" s="113">
        <f>BudY3!$R65</f>
        <v>0</v>
      </c>
      <c r="H67" s="113">
        <f>BudY4!$R65</f>
        <v>0</v>
      </c>
      <c r="I67" s="113">
        <f>BudY5!$R65</f>
        <v>0</v>
      </c>
      <c r="J67" s="116"/>
      <c r="K67" s="114">
        <f>SUM(E67:J67)</f>
        <v>0</v>
      </c>
    </row>
    <row r="68" spans="1:11" ht="13.2" x14ac:dyDescent="0.25">
      <c r="A68" s="635" t="str">
        <f>BudY1!A66:D66</f>
        <v>Total Indirect Costs</v>
      </c>
      <c r="B68" s="636"/>
      <c r="C68" s="637"/>
      <c r="D68" s="66"/>
      <c r="E68" s="117">
        <f>SUM(E65:E67)</f>
        <v>0</v>
      </c>
      <c r="F68" s="118">
        <f>SUM(F65:F67)</f>
        <v>0</v>
      </c>
      <c r="G68" s="118">
        <f t="shared" ref="G68:I68" si="8">SUM(G65:G67)</f>
        <v>0</v>
      </c>
      <c r="H68" s="118">
        <f t="shared" si="8"/>
        <v>0</v>
      </c>
      <c r="I68" s="118">
        <f t="shared" si="8"/>
        <v>0</v>
      </c>
      <c r="J68" s="119"/>
      <c r="K68" s="88">
        <f>SUM(K65:K67)</f>
        <v>0</v>
      </c>
    </row>
    <row r="69" spans="1:11" ht="4.5" customHeight="1" x14ac:dyDescent="0.25">
      <c r="E69" s="46"/>
      <c r="F69" s="46"/>
      <c r="G69" s="46"/>
      <c r="H69" s="46"/>
      <c r="I69" s="46"/>
      <c r="J69" s="46"/>
      <c r="K69" s="46"/>
    </row>
    <row r="70" spans="1:11" s="26" customFormat="1" ht="13.2" x14ac:dyDescent="0.25">
      <c r="A70" s="630" t="str">
        <f>BudY1!A68:D68</f>
        <v>TOTAL FEC COST</v>
      </c>
      <c r="B70" s="631"/>
      <c r="C70" s="632"/>
      <c r="D70" s="66"/>
      <c r="E70" s="125">
        <f>SUM(E51,E61,E68)</f>
        <v>0</v>
      </c>
      <c r="F70" s="126">
        <f>SUM(F51,F61,F68)</f>
        <v>0</v>
      </c>
      <c r="G70" s="126">
        <f t="shared" ref="G70:I70" si="9">SUM(G51,G61,G68)</f>
        <v>0</v>
      </c>
      <c r="H70" s="126">
        <f t="shared" si="9"/>
        <v>0</v>
      </c>
      <c r="I70" s="126">
        <f t="shared" si="9"/>
        <v>0</v>
      </c>
      <c r="J70" s="90"/>
      <c r="K70" s="87">
        <f>SUM(E70:J70)</f>
        <v>0</v>
      </c>
    </row>
    <row r="71" spans="1:11" s="26" customFormat="1" ht="4.5" customHeight="1" x14ac:dyDescent="0.25">
      <c r="A71" s="616"/>
      <c r="B71" s="616"/>
      <c r="C71" s="63"/>
      <c r="D71" s="66"/>
      <c r="E71" s="74"/>
      <c r="F71" s="74"/>
      <c r="G71" s="74"/>
      <c r="H71" s="74"/>
      <c r="I71" s="74"/>
      <c r="J71" s="74"/>
      <c r="K71" s="127"/>
    </row>
    <row r="72" spans="1:11" s="26" customFormat="1" ht="13.2" x14ac:dyDescent="0.25">
      <c r="A72" s="620" t="str">
        <f>BudY1!A70:B70</f>
        <v>MARGIN APPLIED</v>
      </c>
      <c r="B72" s="621"/>
      <c r="C72" s="68">
        <f>BudY1!C70:D70</f>
        <v>0</v>
      </c>
      <c r="D72" s="66"/>
      <c r="E72" s="103">
        <f>E70*$C72</f>
        <v>0</v>
      </c>
      <c r="F72" s="104">
        <f>F70*$C72</f>
        <v>0</v>
      </c>
      <c r="G72" s="104">
        <f t="shared" ref="G72:I72" si="10">G70*$C72</f>
        <v>0</v>
      </c>
      <c r="H72" s="104">
        <f t="shared" si="10"/>
        <v>0</v>
      </c>
      <c r="I72" s="104">
        <f t="shared" si="10"/>
        <v>0</v>
      </c>
      <c r="J72" s="74"/>
      <c r="K72" s="87">
        <f>SUM(E72:J72)</f>
        <v>0</v>
      </c>
    </row>
    <row r="73" spans="1:11" s="26" customFormat="1" ht="4.5" customHeight="1" x14ac:dyDescent="0.25">
      <c r="A73" s="66"/>
      <c r="B73" s="616"/>
      <c r="C73" s="616"/>
      <c r="D73" s="66"/>
      <c r="E73" s="74"/>
      <c r="F73" s="74"/>
      <c r="G73" s="74"/>
      <c r="H73" s="74"/>
      <c r="I73" s="74"/>
      <c r="J73" s="74"/>
      <c r="K73" s="74"/>
    </row>
    <row r="74" spans="1:11" s="26" customFormat="1" ht="13.2" x14ac:dyDescent="0.25">
      <c r="A74" s="617" t="str">
        <f>BudY1!A72:D72</f>
        <v xml:space="preserve">TOTAL PRICE </v>
      </c>
      <c r="B74" s="618"/>
      <c r="C74" s="619"/>
      <c r="D74" s="137"/>
      <c r="E74" s="128">
        <f>SUM(E70:E73)</f>
        <v>0</v>
      </c>
      <c r="F74" s="129">
        <f>SUM(F70:F73)</f>
        <v>0</v>
      </c>
      <c r="G74" s="129">
        <f t="shared" ref="G74:I74" si="11">SUM(G70:G73)</f>
        <v>0</v>
      </c>
      <c r="H74" s="129">
        <f t="shared" si="11"/>
        <v>0</v>
      </c>
      <c r="I74" s="129">
        <f t="shared" si="11"/>
        <v>0</v>
      </c>
      <c r="J74" s="130"/>
      <c r="K74" s="87">
        <f>SUM(E74:J74)</f>
        <v>0</v>
      </c>
    </row>
  </sheetData>
  <sheetProtection algorithmName="SHA-512" hashValue="z2Rjdk2s2J8+uN4V9l9Xki5w7gokeBvfnOshlJEUrd1NMOdIRiuP4uAOiAhnEM2Lul/EmsnTrfagp9PKVT/A7A==" saltValue="UF0UKv1NAFLuI20b2CrimA==" spinCount="100000" sheet="1" objects="1" scenarios="1"/>
  <mergeCells count="57">
    <mergeCell ref="B49:C49"/>
    <mergeCell ref="B50:C50"/>
    <mergeCell ref="B48:C48"/>
    <mergeCell ref="A58:C58"/>
    <mergeCell ref="A51:C51"/>
    <mergeCell ref="A61:C61"/>
    <mergeCell ref="B57:C57"/>
    <mergeCell ref="B59:C59"/>
    <mergeCell ref="B60:C60"/>
    <mergeCell ref="B55:C55"/>
    <mergeCell ref="B56:C56"/>
    <mergeCell ref="C3:F3"/>
    <mergeCell ref="C1:F1"/>
    <mergeCell ref="I3:K3"/>
    <mergeCell ref="I1:K1"/>
    <mergeCell ref="B40:C40"/>
    <mergeCell ref="A8:C8"/>
    <mergeCell ref="B23:C23"/>
    <mergeCell ref="A18:C18"/>
    <mergeCell ref="A12:C12"/>
    <mergeCell ref="A10:C10"/>
    <mergeCell ref="A16:C16"/>
    <mergeCell ref="A14:C14"/>
    <mergeCell ref="B34:C34"/>
    <mergeCell ref="B35:C35"/>
    <mergeCell ref="I5:K5"/>
    <mergeCell ref="A5:B5"/>
    <mergeCell ref="B46:C46"/>
    <mergeCell ref="B47:C47"/>
    <mergeCell ref="A20:K20"/>
    <mergeCell ref="B25:C25"/>
    <mergeCell ref="A30:C30"/>
    <mergeCell ref="B24:C24"/>
    <mergeCell ref="B41:C41"/>
    <mergeCell ref="B42:C42"/>
    <mergeCell ref="B43:C43"/>
    <mergeCell ref="B36:C36"/>
    <mergeCell ref="B37:C37"/>
    <mergeCell ref="B38:C38"/>
    <mergeCell ref="B39:C39"/>
    <mergeCell ref="B33:C33"/>
    <mergeCell ref="C5:F5"/>
    <mergeCell ref="B73:C73"/>
    <mergeCell ref="A74:C74"/>
    <mergeCell ref="A72:B72"/>
    <mergeCell ref="A64:C64"/>
    <mergeCell ref="B67:C67"/>
    <mergeCell ref="A66:C66"/>
    <mergeCell ref="A70:C70"/>
    <mergeCell ref="A71:B71"/>
    <mergeCell ref="B31:C31"/>
    <mergeCell ref="B32:C32"/>
    <mergeCell ref="A68:C68"/>
    <mergeCell ref="A65:B65"/>
    <mergeCell ref="A54:C54"/>
    <mergeCell ref="B44:C44"/>
    <mergeCell ref="B45:C45"/>
  </mergeCells>
  <phoneticPr fontId="12" type="noConversion"/>
  <pageMargins left="0.24" right="0.39370078740157483" top="0.38" bottom="0.78740157480314965" header="0.24" footer="0.51181102362204722"/>
  <pageSetup paperSize="9" scale="75" orientation="portrait" r:id="rId1"/>
  <headerFooter alignWithMargins="0">
    <oddFooter>&amp;L&amp;T &amp;D&amp;C&amp;Z&amp;F&amp;R&amp;A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37"/>
  <sheetViews>
    <sheetView workbookViewId="0">
      <selection activeCell="J23" sqref="J23"/>
    </sheetView>
  </sheetViews>
  <sheetFormatPr defaultColWidth="9.109375" defaultRowHeight="12" x14ac:dyDescent="0.25"/>
  <cols>
    <col min="1" max="1" width="6.88671875" style="374" customWidth="1"/>
    <col min="2" max="2" width="1" style="371" customWidth="1"/>
    <col min="3" max="3" width="33.33203125" style="371" bestFit="1" customWidth="1"/>
    <col min="4" max="4" width="1.5546875" style="371" customWidth="1"/>
    <col min="5" max="5" width="9.88671875" style="371" customWidth="1"/>
    <col min="6" max="6" width="1.5546875" style="371" customWidth="1"/>
    <col min="7" max="8" width="9.109375" style="371" customWidth="1"/>
    <col min="9" max="16384" width="9.109375" style="371"/>
  </cols>
  <sheetData>
    <row r="1" spans="1:13" s="370" customFormat="1" ht="24" x14ac:dyDescent="0.25">
      <c r="A1" s="370" t="s">
        <v>3</v>
      </c>
      <c r="C1" s="370" t="s">
        <v>130</v>
      </c>
      <c r="E1" s="370" t="s">
        <v>81</v>
      </c>
      <c r="G1" s="370" t="s">
        <v>131</v>
      </c>
      <c r="J1" s="370" t="s">
        <v>247</v>
      </c>
      <c r="K1" s="431">
        <v>0.61</v>
      </c>
      <c r="M1" s="432" t="s">
        <v>249</v>
      </c>
    </row>
    <row r="3" spans="1:13" x14ac:dyDescent="0.25">
      <c r="A3" s="377" t="s">
        <v>84</v>
      </c>
      <c r="C3" s="372" t="s">
        <v>227</v>
      </c>
      <c r="E3" s="373" t="s">
        <v>132</v>
      </c>
      <c r="G3" s="378">
        <v>45505</v>
      </c>
    </row>
    <row r="4" spans="1:13" x14ac:dyDescent="0.25">
      <c r="A4" s="377" t="s">
        <v>76</v>
      </c>
      <c r="C4" s="372" t="s">
        <v>85</v>
      </c>
      <c r="E4" s="373" t="s">
        <v>142</v>
      </c>
      <c r="G4" s="378">
        <f>G3+366</f>
        <v>45871</v>
      </c>
    </row>
    <row r="5" spans="1:13" x14ac:dyDescent="0.25">
      <c r="A5" s="377" t="s">
        <v>77</v>
      </c>
      <c r="C5" s="372" t="s">
        <v>211</v>
      </c>
      <c r="E5" s="373" t="s">
        <v>133</v>
      </c>
      <c r="G5" s="378">
        <f t="shared" ref="G5:G7" si="0">G4+366</f>
        <v>46237</v>
      </c>
    </row>
    <row r="6" spans="1:13" x14ac:dyDescent="0.25">
      <c r="A6" s="377" t="s">
        <v>74</v>
      </c>
      <c r="C6" s="372" t="s">
        <v>212</v>
      </c>
      <c r="E6" s="373" t="s">
        <v>134</v>
      </c>
      <c r="G6" s="378">
        <f t="shared" si="0"/>
        <v>46603</v>
      </c>
    </row>
    <row r="7" spans="1:13" x14ac:dyDescent="0.25">
      <c r="A7" s="377" t="s">
        <v>75</v>
      </c>
      <c r="C7" s="372" t="s">
        <v>213</v>
      </c>
      <c r="E7" s="373" t="s">
        <v>54</v>
      </c>
      <c r="G7" s="378">
        <f t="shared" si="0"/>
        <v>46969</v>
      </c>
    </row>
    <row r="8" spans="1:13" x14ac:dyDescent="0.25">
      <c r="A8" s="377" t="s">
        <v>78</v>
      </c>
      <c r="C8" s="372" t="s">
        <v>86</v>
      </c>
      <c r="E8" s="373" t="s">
        <v>135</v>
      </c>
    </row>
    <row r="9" spans="1:13" x14ac:dyDescent="0.25">
      <c r="A9" s="377" t="s">
        <v>79</v>
      </c>
      <c r="C9" s="372" t="s">
        <v>228</v>
      </c>
      <c r="E9" s="373" t="s">
        <v>136</v>
      </c>
    </row>
    <row r="10" spans="1:13" x14ac:dyDescent="0.25">
      <c r="A10" s="377" t="s">
        <v>219</v>
      </c>
      <c r="C10" s="372" t="s">
        <v>87</v>
      </c>
      <c r="E10" s="373" t="s">
        <v>137</v>
      </c>
    </row>
    <row r="11" spans="1:13" x14ac:dyDescent="0.25">
      <c r="A11" s="377" t="s">
        <v>82</v>
      </c>
      <c r="C11" s="372" t="s">
        <v>229</v>
      </c>
      <c r="E11" s="373" t="s">
        <v>55</v>
      </c>
    </row>
    <row r="12" spans="1:13" x14ac:dyDescent="0.25">
      <c r="A12" s="377" t="s">
        <v>150</v>
      </c>
      <c r="C12" s="372" t="s">
        <v>88</v>
      </c>
      <c r="E12" s="373" t="s">
        <v>53</v>
      </c>
    </row>
    <row r="13" spans="1:13" x14ac:dyDescent="0.25">
      <c r="A13" s="377" t="s">
        <v>97</v>
      </c>
      <c r="C13" s="372" t="s">
        <v>89</v>
      </c>
      <c r="E13" s="373" t="s">
        <v>138</v>
      </c>
    </row>
    <row r="14" spans="1:13" x14ac:dyDescent="0.25">
      <c r="A14" s="377" t="s">
        <v>239</v>
      </c>
      <c r="C14" s="372" t="s">
        <v>177</v>
      </c>
      <c r="E14" s="374"/>
    </row>
    <row r="15" spans="1:13" x14ac:dyDescent="0.25">
      <c r="C15" s="372" t="s">
        <v>210</v>
      </c>
    </row>
    <row r="16" spans="1:13" x14ac:dyDescent="0.25">
      <c r="C16" s="372" t="s">
        <v>218</v>
      </c>
    </row>
    <row r="17" spans="1:3" x14ac:dyDescent="0.25">
      <c r="C17" s="372" t="s">
        <v>230</v>
      </c>
    </row>
    <row r="18" spans="1:3" x14ac:dyDescent="0.25">
      <c r="C18" s="372" t="s">
        <v>231</v>
      </c>
    </row>
    <row r="19" spans="1:3" x14ac:dyDescent="0.25">
      <c r="C19" s="372" t="s">
        <v>232</v>
      </c>
    </row>
    <row r="20" spans="1:3" x14ac:dyDescent="0.25">
      <c r="C20" s="372" t="s">
        <v>233</v>
      </c>
    </row>
    <row r="21" spans="1:3" x14ac:dyDescent="0.25">
      <c r="C21" s="372" t="s">
        <v>234</v>
      </c>
    </row>
    <row r="22" spans="1:3" x14ac:dyDescent="0.25">
      <c r="C22" s="372" t="s">
        <v>235</v>
      </c>
    </row>
    <row r="23" spans="1:3" x14ac:dyDescent="0.25">
      <c r="A23" s="375"/>
      <c r="C23" s="372" t="s">
        <v>214</v>
      </c>
    </row>
    <row r="24" spans="1:3" x14ac:dyDescent="0.25">
      <c r="C24" s="372" t="s">
        <v>236</v>
      </c>
    </row>
    <row r="25" spans="1:3" x14ac:dyDescent="0.25">
      <c r="C25" s="372" t="s">
        <v>90</v>
      </c>
    </row>
    <row r="26" spans="1:3" x14ac:dyDescent="0.25">
      <c r="B26" s="376"/>
      <c r="C26" s="372" t="s">
        <v>215</v>
      </c>
    </row>
    <row r="27" spans="1:3" x14ac:dyDescent="0.25">
      <c r="C27" s="372" t="s">
        <v>91</v>
      </c>
    </row>
    <row r="28" spans="1:3" x14ac:dyDescent="0.25">
      <c r="C28" s="372" t="s">
        <v>216</v>
      </c>
    </row>
    <row r="29" spans="1:3" x14ac:dyDescent="0.25">
      <c r="C29" s="372" t="s">
        <v>217</v>
      </c>
    </row>
    <row r="30" spans="1:3" x14ac:dyDescent="0.25">
      <c r="C30" s="372" t="s">
        <v>92</v>
      </c>
    </row>
    <row r="31" spans="1:3" x14ac:dyDescent="0.25">
      <c r="C31" s="372" t="s">
        <v>93</v>
      </c>
    </row>
    <row r="32" spans="1:3" x14ac:dyDescent="0.25">
      <c r="C32" s="372" t="s">
        <v>94</v>
      </c>
    </row>
    <row r="33" spans="3:3" x14ac:dyDescent="0.25">
      <c r="C33" s="372" t="s">
        <v>237</v>
      </c>
    </row>
    <row r="34" spans="3:3" x14ac:dyDescent="0.25">
      <c r="C34" s="372" t="s">
        <v>178</v>
      </c>
    </row>
    <row r="35" spans="3:3" x14ac:dyDescent="0.25">
      <c r="C35" s="372" t="s">
        <v>179</v>
      </c>
    </row>
    <row r="36" spans="3:3" x14ac:dyDescent="0.25">
      <c r="C36" s="372" t="s">
        <v>238</v>
      </c>
    </row>
    <row r="37" spans="3:3" x14ac:dyDescent="0.25">
      <c r="C37" s="372" t="s">
        <v>139</v>
      </c>
    </row>
  </sheetData>
  <sheetProtection algorithmName="SHA-512" hashValue="rvHavVqForChdyfy15hzOGBDiSXMqbdyig+n2L8OZ686FDZQMImxD4lb/MbWWlhNheiSzUVqir2GWV4T0bh/Cg==" saltValue="EboR9OF8h1OVYCAdMQwsBA==" spinCount="100000" sheet="1" objects="1" scenarios="1"/>
  <sortState xmlns:xlrd2="http://schemas.microsoft.com/office/spreadsheetml/2017/richdata2" ref="A3:A14">
    <sortCondition ref="A3:A14"/>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445"/>
  <sheetViews>
    <sheetView zoomScale="110" zoomScaleNormal="110" workbookViewId="0">
      <pane xSplit="25" ySplit="6" topLeftCell="Z7" activePane="bottomRight" state="frozen"/>
      <selection pane="topRight" activeCell="V1" sqref="V1"/>
      <selection pane="bottomLeft" activeCell="A7" sqref="A7"/>
      <selection pane="bottomRight" activeCell="AC13" sqref="AC13"/>
    </sheetView>
  </sheetViews>
  <sheetFormatPr defaultColWidth="9.109375" defaultRowHeight="12" x14ac:dyDescent="0.25"/>
  <cols>
    <col min="1" max="1" width="1.6640625" style="168" customWidth="1"/>
    <col min="2" max="2" width="5.33203125" style="168" bestFit="1" customWidth="1"/>
    <col min="3" max="3" width="4.88671875" style="168" customWidth="1"/>
    <col min="4" max="4" width="6.33203125" style="168" hidden="1" customWidth="1"/>
    <col min="5" max="5" width="5.6640625" style="171" hidden="1" customWidth="1"/>
    <col min="6" max="6" width="7" style="171" hidden="1" customWidth="1"/>
    <col min="7" max="11" width="6.33203125" style="168" hidden="1" customWidth="1"/>
    <col min="12" max="13" width="6.33203125" style="369" bestFit="1" customWidth="1"/>
    <col min="14" max="14" width="6.33203125" style="343" customWidth="1"/>
    <col min="15" max="15" width="4" style="344" bestFit="1" customWidth="1"/>
    <col min="16" max="16" width="4" style="344" customWidth="1"/>
    <col min="17" max="17" width="7.109375" style="169" bestFit="1" customWidth="1"/>
    <col min="18" max="18" width="3.33203125" style="168" customWidth="1"/>
    <col min="19" max="19" width="7.88671875" style="168" bestFit="1" customWidth="1"/>
    <col min="20" max="20" width="8.6640625" style="168" bestFit="1" customWidth="1"/>
    <col min="21" max="21" width="7" style="170" bestFit="1" customWidth="1"/>
    <col min="22" max="22" width="7" style="169" bestFit="1" customWidth="1"/>
    <col min="23" max="23" width="2" style="168" customWidth="1"/>
    <col min="24" max="24" width="19.5546875" style="168" customWidth="1"/>
    <col min="25" max="25" width="5.33203125" style="168" bestFit="1" customWidth="1"/>
    <col min="26" max="16384" width="9.109375" style="168"/>
  </cols>
  <sheetData>
    <row r="1" spans="1:25" ht="12" customHeight="1" thickBot="1" x14ac:dyDescent="0.3">
      <c r="L1" s="343"/>
      <c r="M1" s="343"/>
      <c r="X1" s="320" t="s">
        <v>209</v>
      </c>
      <c r="Y1" s="321" t="s">
        <v>208</v>
      </c>
    </row>
    <row r="2" spans="1:25" s="208" customFormat="1" ht="39" customHeight="1" thickBot="1" x14ac:dyDescent="0.35">
      <c r="B2" s="480" t="s">
        <v>204</v>
      </c>
      <c r="C2" s="481"/>
      <c r="D2" s="481"/>
      <c r="E2" s="481"/>
      <c r="F2" s="481"/>
      <c r="G2" s="481"/>
      <c r="H2" s="481"/>
      <c r="I2" s="481"/>
      <c r="J2" s="481"/>
      <c r="K2" s="481"/>
      <c r="L2" s="481"/>
      <c r="M2" s="481"/>
      <c r="N2" s="481"/>
      <c r="O2" s="481"/>
      <c r="P2" s="481"/>
      <c r="Q2" s="482"/>
      <c r="R2" s="209"/>
      <c r="S2" s="483" t="s">
        <v>203</v>
      </c>
      <c r="T2" s="484"/>
      <c r="U2" s="484"/>
      <c r="V2" s="485"/>
      <c r="X2" s="341" t="s">
        <v>207</v>
      </c>
      <c r="Y2" s="342">
        <v>0.245</v>
      </c>
    </row>
    <row r="3" spans="1:25" s="202" customFormat="1" ht="36" x14ac:dyDescent="0.25">
      <c r="B3" s="206" t="s">
        <v>186</v>
      </c>
      <c r="C3" s="205" t="s">
        <v>185</v>
      </c>
      <c r="D3" s="205" t="s">
        <v>202</v>
      </c>
      <c r="E3" s="207" t="s">
        <v>201</v>
      </c>
      <c r="F3" s="207" t="s">
        <v>200</v>
      </c>
      <c r="G3" s="205" t="s">
        <v>199</v>
      </c>
      <c r="H3" s="205" t="s">
        <v>198</v>
      </c>
      <c r="I3" s="205" t="s">
        <v>197</v>
      </c>
      <c r="J3" s="205" t="s">
        <v>196</v>
      </c>
      <c r="K3" s="205" t="s">
        <v>195</v>
      </c>
      <c r="L3" s="205" t="s">
        <v>194</v>
      </c>
      <c r="M3" s="205" t="s">
        <v>221</v>
      </c>
      <c r="N3" s="205" t="s">
        <v>224</v>
      </c>
      <c r="O3" s="322"/>
      <c r="P3" s="322"/>
      <c r="Q3" s="203" t="s">
        <v>193</v>
      </c>
      <c r="S3" s="206" t="s">
        <v>192</v>
      </c>
      <c r="T3" s="205" t="s">
        <v>184</v>
      </c>
      <c r="U3" s="204" t="s">
        <v>190</v>
      </c>
      <c r="V3" s="203" t="s">
        <v>191</v>
      </c>
      <c r="X3" s="323" t="s">
        <v>206</v>
      </c>
      <c r="Y3" s="324">
        <v>0.27500000000000002</v>
      </c>
    </row>
    <row r="4" spans="1:25" s="198" customFormat="1" ht="15" customHeight="1" x14ac:dyDescent="0.25">
      <c r="B4" s="345" t="s">
        <v>225</v>
      </c>
      <c r="C4" s="346">
        <v>1</v>
      </c>
      <c r="D4" s="325"/>
      <c r="E4" s="325">
        <f t="shared" ref="E4:J4" si="0">(E5-D5)/D5</f>
        <v>3.3950367795651117E-2</v>
      </c>
      <c r="F4" s="325">
        <f t="shared" si="0"/>
        <v>5.0000000000000086E-2</v>
      </c>
      <c r="G4" s="325">
        <f t="shared" si="0"/>
        <v>5.0221323773039003E-3</v>
      </c>
      <c r="H4" s="325">
        <f t="shared" si="0"/>
        <v>4.0005926803970962E-3</v>
      </c>
      <c r="I4" s="325">
        <f t="shared" si="0"/>
        <v>1.1068476977567887E-2</v>
      </c>
      <c r="J4" s="325">
        <f t="shared" si="0"/>
        <v>9.9985403590716684E-3</v>
      </c>
      <c r="K4" s="325">
        <v>0.01</v>
      </c>
      <c r="L4" s="347">
        <v>0.02</v>
      </c>
      <c r="M4" s="347" t="s">
        <v>222</v>
      </c>
      <c r="N4" s="348"/>
      <c r="O4" s="349"/>
      <c r="P4" s="349"/>
      <c r="Q4" s="201"/>
      <c r="S4" s="200">
        <v>0.27500000000000002</v>
      </c>
      <c r="T4" s="325"/>
      <c r="U4" s="326">
        <v>12</v>
      </c>
      <c r="V4" s="199">
        <v>1820</v>
      </c>
      <c r="X4" s="486" t="s">
        <v>205</v>
      </c>
      <c r="Y4" s="487">
        <v>0.13800000000000001</v>
      </c>
    </row>
    <row r="5" spans="1:25" ht="15" customHeight="1" x14ac:dyDescent="0.25">
      <c r="B5" s="196">
        <v>1</v>
      </c>
      <c r="C5" s="327">
        <v>2</v>
      </c>
      <c r="D5" s="328">
        <v>12371</v>
      </c>
      <c r="E5" s="328">
        <v>12791</v>
      </c>
      <c r="F5" s="328">
        <f t="shared" ref="F5:F54" si="1">E5*1.05</f>
        <v>13430.550000000001</v>
      </c>
      <c r="G5" s="328">
        <v>13498</v>
      </c>
      <c r="H5" s="328">
        <v>13552</v>
      </c>
      <c r="I5" s="328">
        <f t="shared" ref="I5:I54" si="2">SUM(H5+150)</f>
        <v>13702</v>
      </c>
      <c r="J5" s="328">
        <v>13839</v>
      </c>
      <c r="K5" s="329">
        <f t="shared" ref="K5:L20" si="3">J5*(1+K$4)</f>
        <v>13977.39</v>
      </c>
      <c r="L5" s="329">
        <f>K5*(1+L$4)</f>
        <v>14256.9378</v>
      </c>
      <c r="M5" s="330">
        <v>14599</v>
      </c>
      <c r="N5" s="337">
        <v>15052</v>
      </c>
      <c r="O5" s="331">
        <f>(N5-M5)/M5</f>
        <v>3.1029522570039044E-2</v>
      </c>
      <c r="P5" s="331"/>
      <c r="Q5" s="195">
        <f t="shared" ref="Q5:Q54" si="4">+M5/12</f>
        <v>1216.5833333333333</v>
      </c>
      <c r="S5" s="194">
        <f t="shared" ref="S5:S31" si="5">N5*$S$4</f>
        <v>4139.3</v>
      </c>
      <c r="T5" s="350">
        <f t="shared" ref="T5:T54" si="6">N5+S5</f>
        <v>19191.3</v>
      </c>
      <c r="U5" s="333">
        <f>T5/$U$4</f>
        <v>1599.2749999999999</v>
      </c>
      <c r="V5" s="193">
        <f>T5/$V$4</f>
        <v>10.54467032967033</v>
      </c>
      <c r="W5" s="197"/>
      <c r="X5" s="486"/>
      <c r="Y5" s="487"/>
    </row>
    <row r="6" spans="1:25" ht="15" customHeight="1" thickBot="1" x14ac:dyDescent="0.3">
      <c r="A6" s="334"/>
      <c r="B6" s="180">
        <v>1</v>
      </c>
      <c r="C6" s="179">
        <v>3</v>
      </c>
      <c r="D6" s="178">
        <v>12710</v>
      </c>
      <c r="E6" s="178">
        <v>13130</v>
      </c>
      <c r="F6" s="178">
        <f t="shared" si="1"/>
        <v>13786.5</v>
      </c>
      <c r="G6" s="178">
        <v>13856</v>
      </c>
      <c r="H6" s="178">
        <v>13911</v>
      </c>
      <c r="I6" s="178">
        <f t="shared" si="2"/>
        <v>14061</v>
      </c>
      <c r="J6" s="178">
        <v>14202</v>
      </c>
      <c r="K6" s="177">
        <f t="shared" si="3"/>
        <v>14344.02</v>
      </c>
      <c r="L6" s="177">
        <f t="shared" si="3"/>
        <v>14630.9004</v>
      </c>
      <c r="M6" s="335">
        <v>14953</v>
      </c>
      <c r="N6" s="191">
        <v>15356</v>
      </c>
      <c r="O6" s="336">
        <f t="shared" ref="O6:O54" si="7">(N6-M6)/M6</f>
        <v>2.6951113488931987E-2</v>
      </c>
      <c r="P6" s="336">
        <f>(N6-N5)/N5</f>
        <v>2.0196651607759766E-2</v>
      </c>
      <c r="Q6" s="176">
        <f t="shared" si="4"/>
        <v>1246.0833333333333</v>
      </c>
      <c r="R6" s="334"/>
      <c r="S6" s="175">
        <f t="shared" si="5"/>
        <v>4222.9000000000005</v>
      </c>
      <c r="T6" s="351">
        <f t="shared" si="6"/>
        <v>19578.900000000001</v>
      </c>
      <c r="U6" s="173">
        <f t="shared" ref="U6:U53" si="8">T6/$U$4</f>
        <v>1631.575</v>
      </c>
      <c r="V6" s="172">
        <f t="shared" ref="V6:V54" si="9">T6/$V$4</f>
        <v>10.757637362637363</v>
      </c>
      <c r="W6" s="334"/>
      <c r="X6" s="334"/>
      <c r="Y6" s="334"/>
    </row>
    <row r="7" spans="1:25" ht="15" customHeight="1" x14ac:dyDescent="0.25">
      <c r="B7" s="190">
        <v>2</v>
      </c>
      <c r="C7" s="189">
        <v>4</v>
      </c>
      <c r="D7" s="188">
        <v>13008</v>
      </c>
      <c r="E7" s="188">
        <v>13428</v>
      </c>
      <c r="F7" s="188">
        <f t="shared" si="1"/>
        <v>14099.400000000001</v>
      </c>
      <c r="G7" s="188">
        <v>14170</v>
      </c>
      <c r="H7" s="188">
        <v>14226</v>
      </c>
      <c r="I7" s="188">
        <f t="shared" si="2"/>
        <v>14376</v>
      </c>
      <c r="J7" s="188">
        <v>14520</v>
      </c>
      <c r="K7" s="337">
        <f t="shared" si="3"/>
        <v>14665.2</v>
      </c>
      <c r="L7" s="337">
        <f t="shared" si="3"/>
        <v>14958.504000000001</v>
      </c>
      <c r="M7" s="338">
        <v>15258</v>
      </c>
      <c r="N7" s="337">
        <v>15670</v>
      </c>
      <c r="O7" s="339">
        <f t="shared" si="7"/>
        <v>2.7002228339231878E-2</v>
      </c>
      <c r="P7" s="339">
        <f>(N7-N6)/N6</f>
        <v>2.0448033342016149E-2</v>
      </c>
      <c r="Q7" s="185">
        <f t="shared" si="4"/>
        <v>1271.5</v>
      </c>
      <c r="S7" s="184">
        <f t="shared" si="5"/>
        <v>4309.25</v>
      </c>
      <c r="T7" s="183">
        <f t="shared" si="6"/>
        <v>19979.25</v>
      </c>
      <c r="U7" s="182">
        <f t="shared" si="8"/>
        <v>1664.9375</v>
      </c>
      <c r="V7" s="181">
        <f t="shared" si="9"/>
        <v>10.977609890109891</v>
      </c>
    </row>
    <row r="8" spans="1:25" ht="15" customHeight="1" x14ac:dyDescent="0.25">
      <c r="B8" s="196">
        <v>2</v>
      </c>
      <c r="C8" s="327">
        <v>5</v>
      </c>
      <c r="D8" s="328">
        <v>13368</v>
      </c>
      <c r="E8" s="328">
        <v>13788</v>
      </c>
      <c r="F8" s="328">
        <f t="shared" si="1"/>
        <v>14477.400000000001</v>
      </c>
      <c r="G8" s="328">
        <v>14550</v>
      </c>
      <c r="H8" s="328">
        <v>14608</v>
      </c>
      <c r="I8" s="328">
        <f t="shared" si="2"/>
        <v>14758</v>
      </c>
      <c r="J8" s="328">
        <v>14905</v>
      </c>
      <c r="K8" s="329">
        <f t="shared" si="3"/>
        <v>15054.05</v>
      </c>
      <c r="L8" s="329">
        <f t="shared" si="3"/>
        <v>15355.130999999999</v>
      </c>
      <c r="M8" s="330">
        <v>15632</v>
      </c>
      <c r="N8" s="329">
        <v>15976</v>
      </c>
      <c r="O8" s="331">
        <f t="shared" si="7"/>
        <v>2.2006141248720572E-2</v>
      </c>
      <c r="P8" s="339">
        <f>(N8-N7)/N7</f>
        <v>1.9527760051052969E-2</v>
      </c>
      <c r="Q8" s="195">
        <f t="shared" si="4"/>
        <v>1302.6666666666667</v>
      </c>
      <c r="S8" s="194">
        <f t="shared" si="5"/>
        <v>4393.4000000000005</v>
      </c>
      <c r="T8" s="350">
        <f t="shared" si="6"/>
        <v>20369.400000000001</v>
      </c>
      <c r="U8" s="333">
        <f t="shared" si="8"/>
        <v>1697.45</v>
      </c>
      <c r="V8" s="193">
        <f t="shared" si="9"/>
        <v>11.191978021978024</v>
      </c>
      <c r="X8" s="488" t="s">
        <v>223</v>
      </c>
      <c r="Y8" s="489"/>
    </row>
    <row r="9" spans="1:25" ht="15" customHeight="1" x14ac:dyDescent="0.25">
      <c r="B9" s="196">
        <v>2</v>
      </c>
      <c r="C9" s="327">
        <v>6</v>
      </c>
      <c r="D9" s="328">
        <v>13739</v>
      </c>
      <c r="E9" s="328">
        <v>14159</v>
      </c>
      <c r="F9" s="328">
        <f t="shared" si="1"/>
        <v>14866.95</v>
      </c>
      <c r="G9" s="328">
        <v>14942</v>
      </c>
      <c r="H9" s="328">
        <v>15001</v>
      </c>
      <c r="I9" s="328">
        <f t="shared" si="2"/>
        <v>15151</v>
      </c>
      <c r="J9" s="328">
        <v>15303</v>
      </c>
      <c r="K9" s="329">
        <f t="shared" si="3"/>
        <v>15456.03</v>
      </c>
      <c r="L9" s="329">
        <f t="shared" si="3"/>
        <v>15765.150600000001</v>
      </c>
      <c r="M9" s="330">
        <v>16017</v>
      </c>
      <c r="N9" s="329">
        <v>16289</v>
      </c>
      <c r="O9" s="331">
        <f t="shared" si="7"/>
        <v>1.6981956671037024E-2</v>
      </c>
      <c r="P9" s="339">
        <f t="shared" ref="P9:P54" si="10">(N9-N8)/N8</f>
        <v>1.9591887831747621E-2</v>
      </c>
      <c r="Q9" s="195">
        <f t="shared" si="4"/>
        <v>1334.75</v>
      </c>
      <c r="S9" s="194">
        <f t="shared" si="5"/>
        <v>4479.4750000000004</v>
      </c>
      <c r="T9" s="352">
        <f t="shared" si="6"/>
        <v>20768.474999999999</v>
      </c>
      <c r="U9" s="333">
        <f t="shared" si="8"/>
        <v>1730.70625</v>
      </c>
      <c r="V9" s="193">
        <f t="shared" si="9"/>
        <v>11.411249999999999</v>
      </c>
      <c r="X9" s="490"/>
      <c r="Y9" s="491"/>
    </row>
    <row r="10" spans="1:25" ht="15" customHeight="1" x14ac:dyDescent="0.25">
      <c r="B10" s="196">
        <v>2</v>
      </c>
      <c r="C10" s="327">
        <v>7</v>
      </c>
      <c r="D10" s="328">
        <v>14069</v>
      </c>
      <c r="E10" s="328">
        <v>14491</v>
      </c>
      <c r="F10" s="328">
        <f t="shared" si="1"/>
        <v>15215.550000000001</v>
      </c>
      <c r="G10" s="328">
        <v>15292</v>
      </c>
      <c r="H10" s="328">
        <v>15353</v>
      </c>
      <c r="I10" s="328">
        <f t="shared" si="2"/>
        <v>15503</v>
      </c>
      <c r="J10" s="328">
        <v>15658</v>
      </c>
      <c r="K10" s="329">
        <f t="shared" si="3"/>
        <v>15814.58</v>
      </c>
      <c r="L10" s="329">
        <f t="shared" si="3"/>
        <v>16130.8716</v>
      </c>
      <c r="M10" s="330">
        <v>16357</v>
      </c>
      <c r="N10" s="329">
        <v>16618</v>
      </c>
      <c r="O10" s="331">
        <f t="shared" si="7"/>
        <v>1.5956471235556643E-2</v>
      </c>
      <c r="P10" s="339">
        <f t="shared" si="10"/>
        <v>2.0197679415556509E-2</v>
      </c>
      <c r="Q10" s="195">
        <f t="shared" si="4"/>
        <v>1363.0833333333333</v>
      </c>
      <c r="S10" s="194">
        <f t="shared" si="5"/>
        <v>4569.9500000000007</v>
      </c>
      <c r="T10" s="332">
        <f t="shared" si="6"/>
        <v>21187.95</v>
      </c>
      <c r="U10" s="333">
        <f t="shared" si="8"/>
        <v>1765.6625000000001</v>
      </c>
      <c r="V10" s="193">
        <f t="shared" si="9"/>
        <v>11.641730769230769</v>
      </c>
      <c r="X10" s="490"/>
      <c r="Y10" s="491"/>
    </row>
    <row r="11" spans="1:25" ht="15" customHeight="1" thickBot="1" x14ac:dyDescent="0.3">
      <c r="B11" s="353">
        <v>2</v>
      </c>
      <c r="C11" s="354">
        <v>8</v>
      </c>
      <c r="D11" s="355">
        <v>14462</v>
      </c>
      <c r="E11" s="355">
        <v>14896</v>
      </c>
      <c r="F11" s="355">
        <f t="shared" si="1"/>
        <v>15640.800000000001</v>
      </c>
      <c r="G11" s="355">
        <v>15719</v>
      </c>
      <c r="H11" s="355">
        <v>15782</v>
      </c>
      <c r="I11" s="355">
        <f t="shared" si="2"/>
        <v>15932</v>
      </c>
      <c r="J11" s="356">
        <v>16091</v>
      </c>
      <c r="K11" s="357">
        <f t="shared" si="3"/>
        <v>16251.91</v>
      </c>
      <c r="L11" s="357">
        <f t="shared" si="3"/>
        <v>16576.948199999999</v>
      </c>
      <c r="M11" s="358">
        <v>16776</v>
      </c>
      <c r="N11" s="357">
        <v>16961</v>
      </c>
      <c r="O11" s="359">
        <f t="shared" si="7"/>
        <v>1.10276585598474E-2</v>
      </c>
      <c r="P11" s="360">
        <f t="shared" si="10"/>
        <v>2.0640269587194608E-2</v>
      </c>
      <c r="Q11" s="361">
        <f t="shared" si="4"/>
        <v>1398</v>
      </c>
      <c r="S11" s="175">
        <f t="shared" si="5"/>
        <v>4664.2750000000005</v>
      </c>
      <c r="T11" s="362">
        <f t="shared" si="6"/>
        <v>21625.275000000001</v>
      </c>
      <c r="U11" s="173">
        <f t="shared" si="8"/>
        <v>1802.10625</v>
      </c>
      <c r="V11" s="172">
        <f t="shared" si="9"/>
        <v>11.882019230769231</v>
      </c>
      <c r="X11" s="490"/>
      <c r="Y11" s="491"/>
    </row>
    <row r="12" spans="1:25" ht="15" customHeight="1" x14ac:dyDescent="0.25">
      <c r="B12" s="363">
        <v>3</v>
      </c>
      <c r="C12" s="364">
        <v>9</v>
      </c>
      <c r="D12" s="187">
        <v>14869</v>
      </c>
      <c r="E12" s="187">
        <v>15315</v>
      </c>
      <c r="F12" s="187">
        <f t="shared" si="1"/>
        <v>16080.75</v>
      </c>
      <c r="G12" s="187">
        <v>16161</v>
      </c>
      <c r="H12" s="187">
        <v>16226</v>
      </c>
      <c r="I12" s="187">
        <f t="shared" si="2"/>
        <v>16376</v>
      </c>
      <c r="J12" s="187">
        <v>16540</v>
      </c>
      <c r="K12" s="186">
        <f t="shared" si="3"/>
        <v>16705.400000000001</v>
      </c>
      <c r="L12" s="186">
        <f t="shared" si="3"/>
        <v>17039.508000000002</v>
      </c>
      <c r="M12" s="365">
        <v>17210</v>
      </c>
      <c r="N12" s="186">
        <v>17399</v>
      </c>
      <c r="O12" s="366">
        <f t="shared" si="7"/>
        <v>1.0981987216734457E-2</v>
      </c>
      <c r="P12" s="366">
        <f t="shared" si="10"/>
        <v>2.5823949059607335E-2</v>
      </c>
      <c r="Q12" s="367">
        <f t="shared" si="4"/>
        <v>1434.1666666666667</v>
      </c>
      <c r="S12" s="184">
        <f t="shared" si="5"/>
        <v>4784.7250000000004</v>
      </c>
      <c r="T12" s="183">
        <f t="shared" si="6"/>
        <v>22183.724999999999</v>
      </c>
      <c r="U12" s="182">
        <f t="shared" si="8"/>
        <v>1848.64375</v>
      </c>
      <c r="V12" s="181">
        <f t="shared" si="9"/>
        <v>12.188859890109889</v>
      </c>
      <c r="X12" s="490"/>
      <c r="Y12" s="491"/>
    </row>
    <row r="13" spans="1:25" ht="15" customHeight="1" x14ac:dyDescent="0.25">
      <c r="B13" s="196">
        <v>3</v>
      </c>
      <c r="C13" s="327">
        <v>10</v>
      </c>
      <c r="D13" s="328">
        <v>15300</v>
      </c>
      <c r="E13" s="328">
        <v>15759</v>
      </c>
      <c r="F13" s="328">
        <f t="shared" si="1"/>
        <v>16546.95</v>
      </c>
      <c r="G13" s="328">
        <v>16629</v>
      </c>
      <c r="H13" s="328">
        <v>16696</v>
      </c>
      <c r="I13" s="328">
        <f t="shared" si="2"/>
        <v>16846</v>
      </c>
      <c r="J13" s="328">
        <v>17014</v>
      </c>
      <c r="K13" s="329">
        <f t="shared" si="3"/>
        <v>17184.14</v>
      </c>
      <c r="L13" s="329">
        <f t="shared" si="3"/>
        <v>17527.822799999998</v>
      </c>
      <c r="M13" s="330">
        <v>17703</v>
      </c>
      <c r="N13" s="329">
        <v>17898</v>
      </c>
      <c r="O13" s="331">
        <f t="shared" si="7"/>
        <v>1.1015082189459414E-2</v>
      </c>
      <c r="P13" s="339">
        <f t="shared" si="10"/>
        <v>2.8679809184435887E-2</v>
      </c>
      <c r="Q13" s="195">
        <f t="shared" si="4"/>
        <v>1475.25</v>
      </c>
      <c r="S13" s="194">
        <f t="shared" si="5"/>
        <v>4921.9500000000007</v>
      </c>
      <c r="T13" s="350">
        <f t="shared" si="6"/>
        <v>22819.95</v>
      </c>
      <c r="U13" s="333">
        <f t="shared" si="8"/>
        <v>1901.6625000000001</v>
      </c>
      <c r="V13" s="193">
        <f t="shared" si="9"/>
        <v>12.538434065934066</v>
      </c>
      <c r="X13" s="490"/>
      <c r="Y13" s="491"/>
    </row>
    <row r="14" spans="1:25" ht="15" customHeight="1" x14ac:dyDescent="0.25">
      <c r="B14" s="196">
        <v>3</v>
      </c>
      <c r="C14" s="327">
        <v>11</v>
      </c>
      <c r="D14" s="328">
        <v>15743</v>
      </c>
      <c r="E14" s="328">
        <v>16215</v>
      </c>
      <c r="F14" s="328">
        <f t="shared" si="1"/>
        <v>17025.75</v>
      </c>
      <c r="G14" s="328">
        <v>17111</v>
      </c>
      <c r="H14" s="328">
        <v>17179</v>
      </c>
      <c r="I14" s="328">
        <f t="shared" si="2"/>
        <v>17329</v>
      </c>
      <c r="J14" s="328">
        <v>17503</v>
      </c>
      <c r="K14" s="329">
        <f t="shared" si="3"/>
        <v>17678.03</v>
      </c>
      <c r="L14" s="329">
        <f t="shared" si="3"/>
        <v>18031.5906</v>
      </c>
      <c r="M14" s="330">
        <v>18212</v>
      </c>
      <c r="N14" s="329">
        <v>18412</v>
      </c>
      <c r="O14" s="331">
        <f t="shared" si="7"/>
        <v>1.0981770261366132E-2</v>
      </c>
      <c r="P14" s="339">
        <f t="shared" si="10"/>
        <v>2.8718292546653257E-2</v>
      </c>
      <c r="Q14" s="195">
        <f t="shared" si="4"/>
        <v>1517.6666666666667</v>
      </c>
      <c r="S14" s="194">
        <f t="shared" si="5"/>
        <v>5063.3</v>
      </c>
      <c r="T14" s="352">
        <f t="shared" si="6"/>
        <v>23475.3</v>
      </c>
      <c r="U14" s="333">
        <f t="shared" si="8"/>
        <v>1956.2749999999999</v>
      </c>
      <c r="V14" s="193">
        <f t="shared" si="9"/>
        <v>12.898516483516483</v>
      </c>
      <c r="X14" s="490"/>
      <c r="Y14" s="491"/>
    </row>
    <row r="15" spans="1:25" ht="15" customHeight="1" x14ac:dyDescent="0.25">
      <c r="B15" s="196">
        <v>3</v>
      </c>
      <c r="C15" s="327">
        <v>12</v>
      </c>
      <c r="D15" s="328">
        <v>16199</v>
      </c>
      <c r="E15" s="328">
        <v>16684</v>
      </c>
      <c r="F15" s="328">
        <f t="shared" si="1"/>
        <v>17518.2</v>
      </c>
      <c r="G15" s="328">
        <v>17606</v>
      </c>
      <c r="H15" s="328">
        <v>17677</v>
      </c>
      <c r="I15" s="328">
        <f t="shared" si="2"/>
        <v>17827</v>
      </c>
      <c r="J15" s="328">
        <v>18005</v>
      </c>
      <c r="K15" s="329">
        <f t="shared" si="3"/>
        <v>18185.05</v>
      </c>
      <c r="L15" s="329">
        <f t="shared" si="3"/>
        <v>18548.751</v>
      </c>
      <c r="M15" s="330">
        <v>18734</v>
      </c>
      <c r="N15" s="329">
        <v>18940</v>
      </c>
      <c r="O15" s="331">
        <f t="shared" si="7"/>
        <v>1.0996049962634782E-2</v>
      </c>
      <c r="P15" s="339">
        <f t="shared" si="10"/>
        <v>2.8676949815337822E-2</v>
      </c>
      <c r="Q15" s="195">
        <f t="shared" si="4"/>
        <v>1561.1666666666667</v>
      </c>
      <c r="S15" s="194">
        <f t="shared" si="5"/>
        <v>5208.5</v>
      </c>
      <c r="T15" s="332">
        <f t="shared" si="6"/>
        <v>24148.5</v>
      </c>
      <c r="U15" s="333">
        <f t="shared" si="8"/>
        <v>2012.375</v>
      </c>
      <c r="V15" s="193">
        <f t="shared" si="9"/>
        <v>13.268406593406594</v>
      </c>
      <c r="X15" s="490"/>
      <c r="Y15" s="491"/>
    </row>
    <row r="16" spans="1:25" ht="15" customHeight="1" thickBot="1" x14ac:dyDescent="0.3">
      <c r="B16" s="180">
        <v>3</v>
      </c>
      <c r="C16" s="179">
        <v>13</v>
      </c>
      <c r="D16" s="178">
        <v>16669</v>
      </c>
      <c r="E16" s="178">
        <v>17169</v>
      </c>
      <c r="F16" s="178">
        <f t="shared" si="1"/>
        <v>18027.45</v>
      </c>
      <c r="G16" s="178">
        <v>18117</v>
      </c>
      <c r="H16" s="178">
        <v>18190</v>
      </c>
      <c r="I16" s="178">
        <f t="shared" si="2"/>
        <v>18340</v>
      </c>
      <c r="J16" s="192">
        <v>18523</v>
      </c>
      <c r="K16" s="191">
        <f t="shared" si="3"/>
        <v>18708.23</v>
      </c>
      <c r="L16" s="191">
        <f t="shared" si="3"/>
        <v>19082.3946</v>
      </c>
      <c r="M16" s="335">
        <v>19273</v>
      </c>
      <c r="N16" s="191">
        <v>19485</v>
      </c>
      <c r="O16" s="336">
        <f t="shared" si="7"/>
        <v>1.0999844341825351E-2</v>
      </c>
      <c r="P16" s="368">
        <f t="shared" si="10"/>
        <v>2.8775079197465681E-2</v>
      </c>
      <c r="Q16" s="176">
        <f t="shared" si="4"/>
        <v>1606.0833333333333</v>
      </c>
      <c r="S16" s="175">
        <f t="shared" si="5"/>
        <v>5358.375</v>
      </c>
      <c r="T16" s="362">
        <f t="shared" si="6"/>
        <v>24843.375</v>
      </c>
      <c r="U16" s="173">
        <f t="shared" si="8"/>
        <v>2070.28125</v>
      </c>
      <c r="V16" s="172">
        <f t="shared" si="9"/>
        <v>13.650206043956043</v>
      </c>
      <c r="X16" s="492"/>
      <c r="Y16" s="493"/>
    </row>
    <row r="17" spans="2:25" ht="15" customHeight="1" x14ac:dyDescent="0.25">
      <c r="B17" s="190">
        <v>4</v>
      </c>
      <c r="C17" s="189">
        <v>14</v>
      </c>
      <c r="D17" s="188">
        <v>17152</v>
      </c>
      <c r="E17" s="188">
        <v>17667</v>
      </c>
      <c r="F17" s="188">
        <f t="shared" si="1"/>
        <v>18550.350000000002</v>
      </c>
      <c r="G17" s="188">
        <v>18643</v>
      </c>
      <c r="H17" s="188">
        <v>18718</v>
      </c>
      <c r="I17" s="188">
        <f t="shared" si="2"/>
        <v>18868</v>
      </c>
      <c r="J17" s="188">
        <v>19056</v>
      </c>
      <c r="K17" s="337">
        <f t="shared" si="3"/>
        <v>19246.560000000001</v>
      </c>
      <c r="L17" s="337">
        <f t="shared" si="3"/>
        <v>19631.4912</v>
      </c>
      <c r="M17" s="338">
        <v>19828</v>
      </c>
      <c r="N17" s="337">
        <v>20046</v>
      </c>
      <c r="O17" s="339">
        <f t="shared" si="7"/>
        <v>1.0994553157151503E-2</v>
      </c>
      <c r="P17" s="339">
        <f t="shared" si="10"/>
        <v>2.8791377983063894E-2</v>
      </c>
      <c r="Q17" s="185">
        <f t="shared" si="4"/>
        <v>1652.3333333333333</v>
      </c>
      <c r="S17" s="184">
        <f t="shared" si="5"/>
        <v>5512.6500000000005</v>
      </c>
      <c r="T17" s="183">
        <f t="shared" si="6"/>
        <v>25558.65</v>
      </c>
      <c r="U17" s="182">
        <f t="shared" si="8"/>
        <v>2129.8875000000003</v>
      </c>
      <c r="V17" s="181">
        <f t="shared" si="9"/>
        <v>14.043214285714287</v>
      </c>
      <c r="X17" s="340"/>
      <c r="Y17" s="340"/>
    </row>
    <row r="18" spans="2:25" ht="15" customHeight="1" x14ac:dyDescent="0.25">
      <c r="B18" s="196">
        <v>4</v>
      </c>
      <c r="C18" s="327">
        <v>15</v>
      </c>
      <c r="D18" s="328">
        <v>17651</v>
      </c>
      <c r="E18" s="328">
        <v>18180</v>
      </c>
      <c r="F18" s="328">
        <f t="shared" si="1"/>
        <v>19089</v>
      </c>
      <c r="G18" s="328">
        <v>19185</v>
      </c>
      <c r="H18" s="328">
        <v>19261</v>
      </c>
      <c r="I18" s="328">
        <f t="shared" si="2"/>
        <v>19411</v>
      </c>
      <c r="J18" s="328">
        <v>19606</v>
      </c>
      <c r="K18" s="329">
        <f t="shared" si="3"/>
        <v>19802.060000000001</v>
      </c>
      <c r="L18" s="329">
        <f t="shared" si="3"/>
        <v>20198.101200000001</v>
      </c>
      <c r="M18" s="330">
        <v>20400</v>
      </c>
      <c r="N18" s="329">
        <v>20624</v>
      </c>
      <c r="O18" s="331">
        <f t="shared" si="7"/>
        <v>1.0980392156862745E-2</v>
      </c>
      <c r="P18" s="339">
        <f t="shared" si="10"/>
        <v>2.8833682530180586E-2</v>
      </c>
      <c r="Q18" s="195">
        <f t="shared" si="4"/>
        <v>1700</v>
      </c>
      <c r="S18" s="194">
        <f t="shared" si="5"/>
        <v>5671.6</v>
      </c>
      <c r="T18" s="350">
        <f t="shared" si="6"/>
        <v>26295.599999999999</v>
      </c>
      <c r="U18" s="333">
        <f t="shared" si="8"/>
        <v>2191.2999999999997</v>
      </c>
      <c r="V18" s="193">
        <f t="shared" si="9"/>
        <v>14.448131868131867</v>
      </c>
      <c r="X18" s="340"/>
      <c r="Y18" s="340"/>
    </row>
    <row r="19" spans="2:25" ht="15" customHeight="1" x14ac:dyDescent="0.25">
      <c r="B19" s="196">
        <v>4</v>
      </c>
      <c r="C19" s="327">
        <v>16</v>
      </c>
      <c r="D19" s="328">
        <v>18165</v>
      </c>
      <c r="E19" s="328">
        <v>18710</v>
      </c>
      <c r="F19" s="328">
        <f t="shared" si="1"/>
        <v>19645.5</v>
      </c>
      <c r="G19" s="328">
        <v>19743</v>
      </c>
      <c r="H19" s="328">
        <v>19822</v>
      </c>
      <c r="I19" s="328">
        <f t="shared" si="2"/>
        <v>19972</v>
      </c>
      <c r="J19" s="328">
        <v>20172</v>
      </c>
      <c r="K19" s="329">
        <f t="shared" si="3"/>
        <v>20373.72</v>
      </c>
      <c r="L19" s="329">
        <f t="shared" si="3"/>
        <v>20781.1944</v>
      </c>
      <c r="M19" s="330">
        <v>20989</v>
      </c>
      <c r="N19" s="329">
        <v>21220</v>
      </c>
      <c r="O19" s="331">
        <f t="shared" si="7"/>
        <v>1.1005764924484254E-2</v>
      </c>
      <c r="P19" s="339">
        <f t="shared" si="10"/>
        <v>2.8898370830100852E-2</v>
      </c>
      <c r="Q19" s="195">
        <f t="shared" si="4"/>
        <v>1749.0833333333333</v>
      </c>
      <c r="S19" s="194">
        <f t="shared" si="5"/>
        <v>5835.5000000000009</v>
      </c>
      <c r="T19" s="352">
        <f t="shared" si="6"/>
        <v>27055.5</v>
      </c>
      <c r="U19" s="333">
        <f t="shared" si="8"/>
        <v>2254.625</v>
      </c>
      <c r="V19" s="193">
        <f t="shared" si="9"/>
        <v>14.86565934065934</v>
      </c>
      <c r="X19" s="340"/>
      <c r="Y19" s="340"/>
    </row>
    <row r="20" spans="2:25" ht="15" customHeight="1" x14ac:dyDescent="0.25">
      <c r="B20" s="196">
        <v>4</v>
      </c>
      <c r="C20" s="327">
        <v>17</v>
      </c>
      <c r="D20" s="328">
        <v>18702</v>
      </c>
      <c r="E20" s="328">
        <v>19263</v>
      </c>
      <c r="F20" s="328">
        <f t="shared" si="1"/>
        <v>20226.150000000001</v>
      </c>
      <c r="G20" s="328">
        <v>20327</v>
      </c>
      <c r="H20" s="328">
        <v>20409</v>
      </c>
      <c r="I20" s="328">
        <f t="shared" si="2"/>
        <v>20559</v>
      </c>
      <c r="J20" s="328">
        <v>20764</v>
      </c>
      <c r="K20" s="329">
        <f t="shared" si="3"/>
        <v>20971.64</v>
      </c>
      <c r="L20" s="329">
        <f t="shared" si="3"/>
        <v>21391.072799999998</v>
      </c>
      <c r="M20" s="330">
        <v>21605</v>
      </c>
      <c r="N20" s="329">
        <v>21843</v>
      </c>
      <c r="O20" s="331">
        <f t="shared" si="7"/>
        <v>1.1015968525804212E-2</v>
      </c>
      <c r="P20" s="339">
        <f t="shared" si="10"/>
        <v>2.935909519321395E-2</v>
      </c>
      <c r="Q20" s="195">
        <f t="shared" si="4"/>
        <v>1800.4166666666667</v>
      </c>
      <c r="S20" s="194">
        <f t="shared" si="5"/>
        <v>6006.8250000000007</v>
      </c>
      <c r="T20" s="332">
        <f t="shared" si="6"/>
        <v>27849.825000000001</v>
      </c>
      <c r="U20" s="333">
        <f t="shared" si="8"/>
        <v>2320.8187499999999</v>
      </c>
      <c r="V20" s="193">
        <f t="shared" si="9"/>
        <v>15.302101648351648</v>
      </c>
      <c r="X20" s="340"/>
      <c r="Y20" s="340"/>
    </row>
    <row r="21" spans="2:25" ht="15" customHeight="1" thickBot="1" x14ac:dyDescent="0.3">
      <c r="B21" s="353">
        <v>4</v>
      </c>
      <c r="C21" s="354">
        <v>18</v>
      </c>
      <c r="D21" s="355">
        <v>19264</v>
      </c>
      <c r="E21" s="355">
        <v>19841</v>
      </c>
      <c r="F21" s="355">
        <f t="shared" si="1"/>
        <v>20833.05</v>
      </c>
      <c r="G21" s="355">
        <v>20938</v>
      </c>
      <c r="H21" s="355">
        <v>21021</v>
      </c>
      <c r="I21" s="355">
        <f t="shared" si="2"/>
        <v>21171</v>
      </c>
      <c r="J21" s="356">
        <v>21383</v>
      </c>
      <c r="K21" s="357">
        <f t="shared" ref="K21:L36" si="11">J21*(1+K$4)</f>
        <v>21596.83</v>
      </c>
      <c r="L21" s="357">
        <f t="shared" si="11"/>
        <v>22028.766600000003</v>
      </c>
      <c r="M21" s="358">
        <v>22249</v>
      </c>
      <c r="N21" s="357">
        <v>22494</v>
      </c>
      <c r="O21" s="359">
        <f t="shared" si="7"/>
        <v>1.1011730864308508E-2</v>
      </c>
      <c r="P21" s="360">
        <f t="shared" si="10"/>
        <v>2.9803598406812251E-2</v>
      </c>
      <c r="Q21" s="361">
        <f t="shared" si="4"/>
        <v>1854.0833333333333</v>
      </c>
      <c r="S21" s="175">
        <f t="shared" si="5"/>
        <v>6185.85</v>
      </c>
      <c r="T21" s="362">
        <f t="shared" si="6"/>
        <v>28679.85</v>
      </c>
      <c r="U21" s="173">
        <f t="shared" si="8"/>
        <v>2389.9874999999997</v>
      </c>
      <c r="V21" s="172">
        <f t="shared" si="9"/>
        <v>15.75815934065934</v>
      </c>
      <c r="X21" s="340"/>
      <c r="Y21" s="340"/>
    </row>
    <row r="22" spans="2:25" ht="15" customHeight="1" x14ac:dyDescent="0.25">
      <c r="B22" s="363">
        <v>5</v>
      </c>
      <c r="C22" s="364">
        <v>19</v>
      </c>
      <c r="D22" s="187">
        <v>19841</v>
      </c>
      <c r="E22" s="187">
        <v>20436</v>
      </c>
      <c r="F22" s="187">
        <f t="shared" si="1"/>
        <v>21457.8</v>
      </c>
      <c r="G22" s="187">
        <v>21565</v>
      </c>
      <c r="H22" s="187">
        <v>21652</v>
      </c>
      <c r="I22" s="187">
        <f t="shared" si="2"/>
        <v>21802</v>
      </c>
      <c r="J22" s="187">
        <v>22020</v>
      </c>
      <c r="K22" s="186">
        <f t="shared" si="11"/>
        <v>22240.2</v>
      </c>
      <c r="L22" s="186">
        <f t="shared" si="11"/>
        <v>22685.004000000001</v>
      </c>
      <c r="M22" s="365">
        <v>22912</v>
      </c>
      <c r="N22" s="186">
        <v>23164</v>
      </c>
      <c r="O22" s="366">
        <f t="shared" si="7"/>
        <v>1.0998603351955308E-2</v>
      </c>
      <c r="P22" s="366">
        <f t="shared" si="10"/>
        <v>2.9785720636614207E-2</v>
      </c>
      <c r="Q22" s="367">
        <f t="shared" si="4"/>
        <v>1909.3333333333333</v>
      </c>
      <c r="S22" s="184">
        <f t="shared" si="5"/>
        <v>6370.1</v>
      </c>
      <c r="T22" s="183">
        <f t="shared" si="6"/>
        <v>29534.1</v>
      </c>
      <c r="U22" s="182">
        <f t="shared" si="8"/>
        <v>2461.1749999999997</v>
      </c>
      <c r="V22" s="181">
        <f t="shared" si="9"/>
        <v>16.227527472527473</v>
      </c>
    </row>
    <row r="23" spans="2:25" ht="15" customHeight="1" x14ac:dyDescent="0.25">
      <c r="B23" s="196">
        <v>5</v>
      </c>
      <c r="C23" s="327">
        <v>20</v>
      </c>
      <c r="D23" s="328">
        <v>20458</v>
      </c>
      <c r="E23" s="328">
        <v>21072</v>
      </c>
      <c r="F23" s="328">
        <f t="shared" si="1"/>
        <v>22125.600000000002</v>
      </c>
      <c r="G23" s="328">
        <v>22236</v>
      </c>
      <c r="H23" s="328">
        <v>22325</v>
      </c>
      <c r="I23" s="328">
        <f t="shared" si="2"/>
        <v>22475</v>
      </c>
      <c r="J23" s="328">
        <v>22700</v>
      </c>
      <c r="K23" s="329">
        <f t="shared" si="11"/>
        <v>22927</v>
      </c>
      <c r="L23" s="329">
        <f t="shared" si="11"/>
        <v>23385.54</v>
      </c>
      <c r="M23" s="330">
        <v>23619</v>
      </c>
      <c r="N23" s="329">
        <v>23879</v>
      </c>
      <c r="O23" s="331">
        <f t="shared" si="7"/>
        <v>1.1008086709852238E-2</v>
      </c>
      <c r="P23" s="339">
        <f t="shared" si="10"/>
        <v>3.086686237264721E-2</v>
      </c>
      <c r="Q23" s="195">
        <f t="shared" si="4"/>
        <v>1968.25</v>
      </c>
      <c r="S23" s="194">
        <f t="shared" si="5"/>
        <v>6566.7250000000004</v>
      </c>
      <c r="T23" s="350">
        <f t="shared" si="6"/>
        <v>30445.724999999999</v>
      </c>
      <c r="U23" s="333">
        <f t="shared" si="8"/>
        <v>2537.1437499999997</v>
      </c>
      <c r="V23" s="193">
        <f t="shared" si="9"/>
        <v>16.728420329670328</v>
      </c>
    </row>
    <row r="24" spans="2:25" ht="15" customHeight="1" x14ac:dyDescent="0.25">
      <c r="B24" s="196">
        <v>5</v>
      </c>
      <c r="C24" s="327">
        <v>21</v>
      </c>
      <c r="D24" s="328">
        <v>21050</v>
      </c>
      <c r="E24" s="328">
        <v>21681</v>
      </c>
      <c r="F24" s="328">
        <f t="shared" si="1"/>
        <v>22765.05</v>
      </c>
      <c r="G24" s="328">
        <v>22879</v>
      </c>
      <c r="H24" s="328">
        <v>22971</v>
      </c>
      <c r="I24" s="328">
        <f t="shared" si="2"/>
        <v>23121</v>
      </c>
      <c r="J24" s="328">
        <v>23352</v>
      </c>
      <c r="K24" s="329">
        <f t="shared" si="11"/>
        <v>23585.52</v>
      </c>
      <c r="L24" s="329">
        <f t="shared" si="11"/>
        <v>24057.2304</v>
      </c>
      <c r="M24" s="330">
        <v>24298</v>
      </c>
      <c r="N24" s="329">
        <v>24565</v>
      </c>
      <c r="O24" s="331">
        <f t="shared" si="7"/>
        <v>1.0988558729113508E-2</v>
      </c>
      <c r="P24" s="339">
        <f t="shared" si="10"/>
        <v>2.8728171196448764E-2</v>
      </c>
      <c r="Q24" s="195">
        <f t="shared" si="4"/>
        <v>2024.8333333333333</v>
      </c>
      <c r="S24" s="194">
        <f t="shared" si="5"/>
        <v>6755.3750000000009</v>
      </c>
      <c r="T24" s="352">
        <f t="shared" si="6"/>
        <v>31320.375</v>
      </c>
      <c r="U24" s="333">
        <f t="shared" si="8"/>
        <v>2610.03125</v>
      </c>
      <c r="V24" s="193">
        <f t="shared" si="9"/>
        <v>17.208997252747253</v>
      </c>
    </row>
    <row r="25" spans="2:25" ht="15" customHeight="1" x14ac:dyDescent="0.25">
      <c r="B25" s="196">
        <v>5</v>
      </c>
      <c r="C25" s="327">
        <v>22</v>
      </c>
      <c r="D25" s="328">
        <v>21682</v>
      </c>
      <c r="E25" s="328">
        <v>22332</v>
      </c>
      <c r="F25" s="328">
        <f t="shared" si="1"/>
        <v>23448.600000000002</v>
      </c>
      <c r="G25" s="328">
        <v>23566</v>
      </c>
      <c r="H25" s="328">
        <v>23661</v>
      </c>
      <c r="I25" s="328">
        <f t="shared" si="2"/>
        <v>23811</v>
      </c>
      <c r="J25" s="328">
        <v>24049</v>
      </c>
      <c r="K25" s="329">
        <f t="shared" si="11"/>
        <v>24289.49</v>
      </c>
      <c r="L25" s="329">
        <f t="shared" si="11"/>
        <v>24775.2798</v>
      </c>
      <c r="M25" s="330">
        <v>25023</v>
      </c>
      <c r="N25" s="329">
        <v>25298</v>
      </c>
      <c r="O25" s="331">
        <f t="shared" si="7"/>
        <v>1.0989889301842306E-2</v>
      </c>
      <c r="P25" s="339">
        <f t="shared" si="10"/>
        <v>2.9839202116832893E-2</v>
      </c>
      <c r="Q25" s="195">
        <f t="shared" si="4"/>
        <v>2085.25</v>
      </c>
      <c r="S25" s="194">
        <f t="shared" si="5"/>
        <v>6956.9500000000007</v>
      </c>
      <c r="T25" s="332">
        <f t="shared" si="6"/>
        <v>32254.95</v>
      </c>
      <c r="U25" s="333">
        <f t="shared" si="8"/>
        <v>2687.9124999999999</v>
      </c>
      <c r="V25" s="193">
        <f t="shared" si="9"/>
        <v>17.7225</v>
      </c>
    </row>
    <row r="26" spans="2:25" ht="15" customHeight="1" thickBot="1" x14ac:dyDescent="0.3">
      <c r="B26" s="180">
        <v>5</v>
      </c>
      <c r="C26" s="179">
        <v>23</v>
      </c>
      <c r="D26" s="178">
        <v>22332</v>
      </c>
      <c r="E26" s="178">
        <v>23002</v>
      </c>
      <c r="F26" s="178">
        <f t="shared" si="1"/>
        <v>24152.100000000002</v>
      </c>
      <c r="G26" s="178">
        <v>24273</v>
      </c>
      <c r="H26" s="178">
        <v>24370</v>
      </c>
      <c r="I26" s="178">
        <f t="shared" si="2"/>
        <v>24520</v>
      </c>
      <c r="J26" s="192">
        <v>24766</v>
      </c>
      <c r="K26" s="191">
        <f t="shared" si="11"/>
        <v>25013.66</v>
      </c>
      <c r="L26" s="191">
        <f t="shared" si="11"/>
        <v>25513.933199999999</v>
      </c>
      <c r="M26" s="335">
        <v>25769</v>
      </c>
      <c r="N26" s="191">
        <v>26052</v>
      </c>
      <c r="O26" s="336">
        <f t="shared" si="7"/>
        <v>1.0982187900190151E-2</v>
      </c>
      <c r="P26" s="368">
        <f t="shared" si="10"/>
        <v>2.9804727646454265E-2</v>
      </c>
      <c r="Q26" s="176">
        <f t="shared" si="4"/>
        <v>2147.4166666666665</v>
      </c>
      <c r="S26" s="175">
        <f t="shared" si="5"/>
        <v>7164.3</v>
      </c>
      <c r="T26" s="362">
        <f t="shared" si="6"/>
        <v>33216.300000000003</v>
      </c>
      <c r="U26" s="173">
        <f t="shared" si="8"/>
        <v>2768.0250000000001</v>
      </c>
      <c r="V26" s="172">
        <f t="shared" si="9"/>
        <v>18.250714285714288</v>
      </c>
    </row>
    <row r="27" spans="2:25" ht="15" customHeight="1" x14ac:dyDescent="0.25">
      <c r="B27" s="190">
        <v>6</v>
      </c>
      <c r="C27" s="189">
        <v>24</v>
      </c>
      <c r="D27" s="188">
        <v>23002</v>
      </c>
      <c r="E27" s="188">
        <v>23692</v>
      </c>
      <c r="F27" s="188">
        <f t="shared" si="1"/>
        <v>24876.600000000002</v>
      </c>
      <c r="G27" s="188">
        <v>25001</v>
      </c>
      <c r="H27" s="188">
        <v>25101</v>
      </c>
      <c r="I27" s="188">
        <f t="shared" si="2"/>
        <v>25251</v>
      </c>
      <c r="J27" s="188">
        <v>25504</v>
      </c>
      <c r="K27" s="337">
        <f t="shared" si="11"/>
        <v>25759.040000000001</v>
      </c>
      <c r="L27" s="337">
        <f t="shared" si="11"/>
        <v>26274.220800000003</v>
      </c>
      <c r="M27" s="338">
        <v>26537</v>
      </c>
      <c r="N27" s="337">
        <v>26829</v>
      </c>
      <c r="O27" s="339">
        <f t="shared" si="7"/>
        <v>1.1003504540829784E-2</v>
      </c>
      <c r="P27" s="339">
        <f t="shared" si="10"/>
        <v>2.9824965453707969E-2</v>
      </c>
      <c r="Q27" s="185">
        <f t="shared" si="4"/>
        <v>2211.4166666666665</v>
      </c>
      <c r="S27" s="184">
        <f t="shared" si="5"/>
        <v>7377.9750000000004</v>
      </c>
      <c r="T27" s="183">
        <f t="shared" si="6"/>
        <v>34206.974999999999</v>
      </c>
      <c r="U27" s="182">
        <f t="shared" si="8"/>
        <v>2850.5812499999997</v>
      </c>
      <c r="V27" s="181">
        <f t="shared" si="9"/>
        <v>18.795041208791208</v>
      </c>
    </row>
    <row r="28" spans="2:25" ht="15" customHeight="1" x14ac:dyDescent="0.25">
      <c r="B28" s="196">
        <v>6</v>
      </c>
      <c r="C28" s="327">
        <v>25</v>
      </c>
      <c r="D28" s="328">
        <v>23692</v>
      </c>
      <c r="E28" s="328">
        <v>24403</v>
      </c>
      <c r="F28" s="328">
        <f t="shared" si="1"/>
        <v>25623.15</v>
      </c>
      <c r="G28" s="328">
        <v>25751</v>
      </c>
      <c r="H28" s="328">
        <v>25854</v>
      </c>
      <c r="I28" s="328">
        <f t="shared" si="2"/>
        <v>26004</v>
      </c>
      <c r="J28" s="328">
        <v>26264</v>
      </c>
      <c r="K28" s="329">
        <f t="shared" si="11"/>
        <v>26526.639999999999</v>
      </c>
      <c r="L28" s="329">
        <f t="shared" si="11"/>
        <v>27057.1728</v>
      </c>
      <c r="M28" s="330">
        <v>27328</v>
      </c>
      <c r="N28" s="329">
        <v>27629</v>
      </c>
      <c r="O28" s="331">
        <f t="shared" si="7"/>
        <v>1.1014344262295082E-2</v>
      </c>
      <c r="P28" s="339">
        <f t="shared" si="10"/>
        <v>2.9818480002981849E-2</v>
      </c>
      <c r="Q28" s="195">
        <f t="shared" si="4"/>
        <v>2277.3333333333335</v>
      </c>
      <c r="S28" s="194">
        <f t="shared" si="5"/>
        <v>7597.9750000000004</v>
      </c>
      <c r="T28" s="350">
        <f t="shared" si="6"/>
        <v>35226.974999999999</v>
      </c>
      <c r="U28" s="333">
        <f t="shared" si="8"/>
        <v>2935.5812499999997</v>
      </c>
      <c r="V28" s="193">
        <f t="shared" si="9"/>
        <v>19.35548076923077</v>
      </c>
    </row>
    <row r="29" spans="2:25" ht="15" customHeight="1" x14ac:dyDescent="0.25">
      <c r="B29" s="196">
        <v>6</v>
      </c>
      <c r="C29" s="327">
        <v>26</v>
      </c>
      <c r="D29" s="328">
        <v>24403</v>
      </c>
      <c r="E29" s="328">
        <v>25135</v>
      </c>
      <c r="F29" s="328">
        <f t="shared" si="1"/>
        <v>26391.75</v>
      </c>
      <c r="G29" s="328">
        <v>26523</v>
      </c>
      <c r="H29" s="328">
        <v>26629</v>
      </c>
      <c r="I29" s="328">
        <f t="shared" si="2"/>
        <v>26779</v>
      </c>
      <c r="J29" s="328">
        <v>27047</v>
      </c>
      <c r="K29" s="329">
        <f t="shared" si="11"/>
        <v>27317.47</v>
      </c>
      <c r="L29" s="329">
        <f t="shared" si="11"/>
        <v>27863.8194</v>
      </c>
      <c r="M29" s="330">
        <v>28143</v>
      </c>
      <c r="N29" s="329">
        <v>28452</v>
      </c>
      <c r="O29" s="331">
        <f t="shared" si="7"/>
        <v>1.0979639697260421E-2</v>
      </c>
      <c r="P29" s="339">
        <f t="shared" si="10"/>
        <v>2.9787542075355604E-2</v>
      </c>
      <c r="Q29" s="195">
        <f t="shared" si="4"/>
        <v>2345.25</v>
      </c>
      <c r="S29" s="194">
        <f t="shared" si="5"/>
        <v>7824.3</v>
      </c>
      <c r="T29" s="352">
        <f t="shared" si="6"/>
        <v>36276.300000000003</v>
      </c>
      <c r="U29" s="333">
        <f t="shared" si="8"/>
        <v>3023.0250000000001</v>
      </c>
      <c r="V29" s="193">
        <f t="shared" si="9"/>
        <v>19.932032967032967</v>
      </c>
    </row>
    <row r="30" spans="2:25" ht="15" customHeight="1" x14ac:dyDescent="0.25">
      <c r="B30" s="196">
        <v>6</v>
      </c>
      <c r="C30" s="327">
        <v>27</v>
      </c>
      <c r="D30" s="328">
        <v>25134</v>
      </c>
      <c r="E30" s="328">
        <v>25888</v>
      </c>
      <c r="F30" s="328">
        <f t="shared" si="1"/>
        <v>27182.400000000001</v>
      </c>
      <c r="G30" s="328">
        <v>27319</v>
      </c>
      <c r="H30" s="328">
        <v>27428</v>
      </c>
      <c r="I30" s="328">
        <f t="shared" si="2"/>
        <v>27578</v>
      </c>
      <c r="J30" s="328">
        <v>27854</v>
      </c>
      <c r="K30" s="329">
        <f t="shared" si="11"/>
        <v>28132.54</v>
      </c>
      <c r="L30" s="329">
        <f t="shared" si="11"/>
        <v>28695.1908</v>
      </c>
      <c r="M30" s="330">
        <v>28982</v>
      </c>
      <c r="N30" s="329">
        <v>29301</v>
      </c>
      <c r="O30" s="331">
        <f t="shared" si="7"/>
        <v>1.1006831826651025E-2</v>
      </c>
      <c r="P30" s="339">
        <f t="shared" si="10"/>
        <v>2.9839730071699704E-2</v>
      </c>
      <c r="Q30" s="195">
        <f t="shared" si="4"/>
        <v>2415.1666666666665</v>
      </c>
      <c r="S30" s="194">
        <f t="shared" si="5"/>
        <v>8057.7750000000005</v>
      </c>
      <c r="T30" s="332">
        <f t="shared" si="6"/>
        <v>37358.775000000001</v>
      </c>
      <c r="U30" s="333">
        <f t="shared" si="8"/>
        <v>3113.2312500000003</v>
      </c>
      <c r="V30" s="193">
        <f t="shared" si="9"/>
        <v>20.526799450549451</v>
      </c>
    </row>
    <row r="31" spans="2:25" ht="15" customHeight="1" x14ac:dyDescent="0.25">
      <c r="B31" s="196">
        <v>6</v>
      </c>
      <c r="C31" s="327">
        <v>28</v>
      </c>
      <c r="D31" s="328">
        <v>25889</v>
      </c>
      <c r="E31" s="328">
        <v>26665</v>
      </c>
      <c r="F31" s="328">
        <f t="shared" si="1"/>
        <v>27998.25</v>
      </c>
      <c r="G31" s="328">
        <v>28139</v>
      </c>
      <c r="H31" s="328">
        <v>28251</v>
      </c>
      <c r="I31" s="328">
        <f t="shared" si="2"/>
        <v>28401</v>
      </c>
      <c r="J31" s="328">
        <v>28685</v>
      </c>
      <c r="K31" s="329">
        <f t="shared" si="11"/>
        <v>28971.85</v>
      </c>
      <c r="L31" s="329">
        <f t="shared" si="11"/>
        <v>29551.287</v>
      </c>
      <c r="M31" s="330">
        <v>29847</v>
      </c>
      <c r="N31" s="329">
        <v>30175</v>
      </c>
      <c r="O31" s="331">
        <f t="shared" si="7"/>
        <v>1.0989379167085469E-2</v>
      </c>
      <c r="P31" s="339">
        <f t="shared" si="10"/>
        <v>2.9828333503975974E-2</v>
      </c>
      <c r="Q31" s="195">
        <f t="shared" si="4"/>
        <v>2487.25</v>
      </c>
      <c r="S31" s="194">
        <f t="shared" si="5"/>
        <v>8298.125</v>
      </c>
      <c r="T31" s="183">
        <f t="shared" si="6"/>
        <v>38473.125</v>
      </c>
      <c r="U31" s="333">
        <f t="shared" si="8"/>
        <v>3206.09375</v>
      </c>
      <c r="V31" s="193">
        <f t="shared" si="9"/>
        <v>21.139079670329672</v>
      </c>
    </row>
    <row r="32" spans="2:25" ht="15" customHeight="1" thickBot="1" x14ac:dyDescent="0.3">
      <c r="B32" s="353">
        <v>6</v>
      </c>
      <c r="C32" s="354">
        <v>29</v>
      </c>
      <c r="D32" s="355">
        <v>26666</v>
      </c>
      <c r="E32" s="355">
        <v>27466</v>
      </c>
      <c r="F32" s="355">
        <f t="shared" si="1"/>
        <v>28839.300000000003</v>
      </c>
      <c r="G32" s="355">
        <v>28983</v>
      </c>
      <c r="H32" s="355">
        <v>29099</v>
      </c>
      <c r="I32" s="355">
        <f t="shared" si="2"/>
        <v>29249</v>
      </c>
      <c r="J32" s="356">
        <v>29541</v>
      </c>
      <c r="K32" s="357">
        <f t="shared" si="11"/>
        <v>29836.41</v>
      </c>
      <c r="L32" s="357">
        <f t="shared" si="11"/>
        <v>30433.138200000001</v>
      </c>
      <c r="M32" s="358">
        <v>30738</v>
      </c>
      <c r="N32" s="357">
        <v>31076</v>
      </c>
      <c r="O32" s="359">
        <f t="shared" si="7"/>
        <v>1.0996161103520074E-2</v>
      </c>
      <c r="P32" s="360">
        <f t="shared" si="10"/>
        <v>2.9859154929577466E-2</v>
      </c>
      <c r="Q32" s="361">
        <f t="shared" si="4"/>
        <v>2561.5</v>
      </c>
      <c r="S32" s="175">
        <f>N32*$S$4</f>
        <v>8545.9000000000015</v>
      </c>
      <c r="T32" s="351">
        <f t="shared" si="6"/>
        <v>39621.9</v>
      </c>
      <c r="U32" s="173">
        <f t="shared" si="8"/>
        <v>3301.8250000000003</v>
      </c>
      <c r="V32" s="172">
        <f t="shared" si="9"/>
        <v>21.770274725274724</v>
      </c>
    </row>
    <row r="33" spans="2:22" ht="15" customHeight="1" x14ac:dyDescent="0.25">
      <c r="B33" s="363">
        <v>7</v>
      </c>
      <c r="C33" s="364">
        <v>30</v>
      </c>
      <c r="D33" s="187">
        <v>27466</v>
      </c>
      <c r="E33" s="187">
        <v>28290</v>
      </c>
      <c r="F33" s="187">
        <f t="shared" si="1"/>
        <v>29704.5</v>
      </c>
      <c r="G33" s="187">
        <v>29853</v>
      </c>
      <c r="H33" s="187">
        <v>29972</v>
      </c>
      <c r="I33" s="187">
        <f t="shared" si="2"/>
        <v>30122</v>
      </c>
      <c r="J33" s="187">
        <v>30424</v>
      </c>
      <c r="K33" s="186">
        <f t="shared" si="11"/>
        <v>30728.240000000002</v>
      </c>
      <c r="L33" s="186">
        <f t="shared" si="11"/>
        <v>31342.804800000002</v>
      </c>
      <c r="M33" s="365">
        <v>31656</v>
      </c>
      <c r="N33" s="186">
        <v>32004</v>
      </c>
      <c r="O33" s="366">
        <f t="shared" si="7"/>
        <v>1.0993176648976498E-2</v>
      </c>
      <c r="P33" s="366">
        <f t="shared" si="10"/>
        <v>2.9862273136825847E-2</v>
      </c>
      <c r="Q33" s="367">
        <f t="shared" si="4"/>
        <v>2638</v>
      </c>
      <c r="S33" s="184">
        <f>N33*$S$4</f>
        <v>8801.1</v>
      </c>
      <c r="T33" s="183">
        <f t="shared" si="6"/>
        <v>40805.1</v>
      </c>
      <c r="U33" s="182">
        <f t="shared" si="8"/>
        <v>3400.4249999999997</v>
      </c>
      <c r="V33" s="181">
        <f t="shared" si="9"/>
        <v>22.420384615384613</v>
      </c>
    </row>
    <row r="34" spans="2:22" ht="15" customHeight="1" x14ac:dyDescent="0.25">
      <c r="B34" s="196">
        <v>7</v>
      </c>
      <c r="C34" s="327">
        <v>31</v>
      </c>
      <c r="D34" s="328">
        <v>28289</v>
      </c>
      <c r="E34" s="328">
        <v>29138</v>
      </c>
      <c r="F34" s="328">
        <f t="shared" si="1"/>
        <v>30594.9</v>
      </c>
      <c r="G34" s="328">
        <v>30747</v>
      </c>
      <c r="H34" s="328">
        <v>30870</v>
      </c>
      <c r="I34" s="328">
        <f t="shared" si="2"/>
        <v>31020</v>
      </c>
      <c r="J34" s="328">
        <v>31331</v>
      </c>
      <c r="K34" s="329">
        <f t="shared" si="11"/>
        <v>31644.31</v>
      </c>
      <c r="L34" s="329">
        <f t="shared" si="11"/>
        <v>32277.196200000002</v>
      </c>
      <c r="M34" s="330">
        <v>32600</v>
      </c>
      <c r="N34" s="329">
        <v>32958</v>
      </c>
      <c r="O34" s="331">
        <f t="shared" si="7"/>
        <v>1.0981595092024539E-2</v>
      </c>
      <c r="P34" s="339">
        <f t="shared" si="10"/>
        <v>2.9808773903262094E-2</v>
      </c>
      <c r="Q34" s="195">
        <f t="shared" si="4"/>
        <v>2716.6666666666665</v>
      </c>
      <c r="S34" s="194">
        <f>N34*$S$4</f>
        <v>9063.4500000000007</v>
      </c>
      <c r="T34" s="350">
        <f t="shared" si="6"/>
        <v>42021.45</v>
      </c>
      <c r="U34" s="333">
        <f t="shared" si="8"/>
        <v>3501.7874999999999</v>
      </c>
      <c r="V34" s="193">
        <f t="shared" si="9"/>
        <v>23.088708791208791</v>
      </c>
    </row>
    <row r="35" spans="2:22" ht="15" customHeight="1" x14ac:dyDescent="0.25">
      <c r="B35" s="196">
        <v>7</v>
      </c>
      <c r="C35" s="327">
        <v>32</v>
      </c>
      <c r="D35" s="328">
        <v>29139</v>
      </c>
      <c r="E35" s="328">
        <v>30013</v>
      </c>
      <c r="F35" s="328">
        <f t="shared" si="1"/>
        <v>31513.65</v>
      </c>
      <c r="G35" s="328">
        <v>31671</v>
      </c>
      <c r="H35" s="328">
        <v>31798</v>
      </c>
      <c r="I35" s="328">
        <f t="shared" si="2"/>
        <v>31948</v>
      </c>
      <c r="J35" s="328">
        <v>32267</v>
      </c>
      <c r="K35" s="329">
        <f t="shared" si="11"/>
        <v>32589.670000000002</v>
      </c>
      <c r="L35" s="329">
        <f t="shared" si="11"/>
        <v>33241.463400000001</v>
      </c>
      <c r="M35" s="330">
        <v>33574</v>
      </c>
      <c r="N35" s="329">
        <v>33943</v>
      </c>
      <c r="O35" s="331">
        <f t="shared" si="7"/>
        <v>1.0990647524870436E-2</v>
      </c>
      <c r="P35" s="339">
        <f t="shared" si="10"/>
        <v>2.9886522240427212E-2</v>
      </c>
      <c r="Q35" s="195">
        <f t="shared" si="4"/>
        <v>2797.8333333333335</v>
      </c>
      <c r="S35" s="194">
        <f>N35*$S$4</f>
        <v>9334.3250000000007</v>
      </c>
      <c r="T35" s="352">
        <f t="shared" si="6"/>
        <v>43277.324999999997</v>
      </c>
      <c r="U35" s="333">
        <f t="shared" si="8"/>
        <v>3606.4437499999999</v>
      </c>
      <c r="V35" s="193">
        <f t="shared" si="9"/>
        <v>23.778749999999999</v>
      </c>
    </row>
    <row r="36" spans="2:22" ht="15" customHeight="1" x14ac:dyDescent="0.25">
      <c r="B36" s="196">
        <v>7</v>
      </c>
      <c r="C36" s="327">
        <v>33</v>
      </c>
      <c r="D36" s="328">
        <v>30012</v>
      </c>
      <c r="E36" s="328">
        <v>30912</v>
      </c>
      <c r="F36" s="328">
        <f t="shared" si="1"/>
        <v>32457.600000000002</v>
      </c>
      <c r="G36" s="328">
        <v>32620</v>
      </c>
      <c r="H36" s="328">
        <v>32751</v>
      </c>
      <c r="I36" s="328">
        <f t="shared" si="2"/>
        <v>32901</v>
      </c>
      <c r="J36" s="328">
        <v>33230</v>
      </c>
      <c r="K36" s="329">
        <f t="shared" si="11"/>
        <v>33562.300000000003</v>
      </c>
      <c r="L36" s="329">
        <f t="shared" si="11"/>
        <v>34233.546000000002</v>
      </c>
      <c r="M36" s="330">
        <v>34576</v>
      </c>
      <c r="N36" s="337">
        <v>34956</v>
      </c>
      <c r="O36" s="331">
        <f t="shared" si="7"/>
        <v>1.0990282276723738E-2</v>
      </c>
      <c r="P36" s="339">
        <f t="shared" si="10"/>
        <v>2.9844150487582124E-2</v>
      </c>
      <c r="Q36" s="195">
        <f t="shared" si="4"/>
        <v>2881.3333333333335</v>
      </c>
      <c r="S36" s="194">
        <f t="shared" ref="S36:S38" si="12">N36*$S$4</f>
        <v>9612.9000000000015</v>
      </c>
      <c r="T36" s="332">
        <f t="shared" si="6"/>
        <v>44568.9</v>
      </c>
      <c r="U36" s="333">
        <f t="shared" si="8"/>
        <v>3714.0750000000003</v>
      </c>
      <c r="V36" s="193">
        <f t="shared" si="9"/>
        <v>24.488406593406594</v>
      </c>
    </row>
    <row r="37" spans="2:22" ht="15" customHeight="1" x14ac:dyDescent="0.25">
      <c r="B37" s="196">
        <v>7</v>
      </c>
      <c r="C37" s="327">
        <v>34</v>
      </c>
      <c r="D37" s="328">
        <v>30913</v>
      </c>
      <c r="E37" s="328">
        <v>31840</v>
      </c>
      <c r="F37" s="328">
        <f t="shared" si="1"/>
        <v>33432</v>
      </c>
      <c r="G37" s="328">
        <v>33600</v>
      </c>
      <c r="H37" s="328">
        <v>33734</v>
      </c>
      <c r="I37" s="328">
        <f t="shared" si="2"/>
        <v>33884</v>
      </c>
      <c r="J37" s="328">
        <v>34223</v>
      </c>
      <c r="K37" s="329">
        <f t="shared" ref="K37:L52" si="13">J37*(1+K$4)</f>
        <v>34565.230000000003</v>
      </c>
      <c r="L37" s="329">
        <f t="shared" si="13"/>
        <v>35256.534600000006</v>
      </c>
      <c r="M37" s="330">
        <v>35609</v>
      </c>
      <c r="N37" s="329">
        <v>36001</v>
      </c>
      <c r="O37" s="331">
        <f t="shared" si="7"/>
        <v>1.1008452919205819E-2</v>
      </c>
      <c r="P37" s="339">
        <f t="shared" si="10"/>
        <v>2.9894724796887515E-2</v>
      </c>
      <c r="Q37" s="195">
        <f t="shared" si="4"/>
        <v>2967.4166666666665</v>
      </c>
      <c r="S37" s="194">
        <f t="shared" si="12"/>
        <v>9900.2750000000015</v>
      </c>
      <c r="T37" s="183">
        <f t="shared" si="6"/>
        <v>45901.275000000001</v>
      </c>
      <c r="U37" s="333">
        <f t="shared" si="8"/>
        <v>3825.1062500000003</v>
      </c>
      <c r="V37" s="193">
        <f t="shared" si="9"/>
        <v>25.220480769230772</v>
      </c>
    </row>
    <row r="38" spans="2:22" ht="15" customHeight="1" x14ac:dyDescent="0.25">
      <c r="B38" s="196">
        <v>7</v>
      </c>
      <c r="C38" s="327">
        <v>35</v>
      </c>
      <c r="D38" s="328">
        <v>31840</v>
      </c>
      <c r="E38" s="328">
        <v>32795</v>
      </c>
      <c r="F38" s="328">
        <f t="shared" si="1"/>
        <v>34434.75</v>
      </c>
      <c r="G38" s="328">
        <v>34607</v>
      </c>
      <c r="H38" s="328">
        <v>34745</v>
      </c>
      <c r="I38" s="328">
        <f t="shared" si="2"/>
        <v>34895</v>
      </c>
      <c r="J38" s="328">
        <v>35244</v>
      </c>
      <c r="K38" s="329">
        <f t="shared" si="13"/>
        <v>35596.44</v>
      </c>
      <c r="L38" s="329">
        <f t="shared" si="13"/>
        <v>36308.368800000004</v>
      </c>
      <c r="M38" s="330">
        <v>36672</v>
      </c>
      <c r="N38" s="329">
        <v>37075</v>
      </c>
      <c r="O38" s="331">
        <f t="shared" si="7"/>
        <v>1.0989310645724257E-2</v>
      </c>
      <c r="P38" s="339">
        <f t="shared" si="10"/>
        <v>2.9832504652648539E-2</v>
      </c>
      <c r="Q38" s="195">
        <f t="shared" si="4"/>
        <v>3056</v>
      </c>
      <c r="S38" s="194">
        <f t="shared" si="12"/>
        <v>10195.625</v>
      </c>
      <c r="T38" s="183">
        <f t="shared" si="6"/>
        <v>47270.625</v>
      </c>
      <c r="U38" s="333">
        <f t="shared" si="8"/>
        <v>3939.21875</v>
      </c>
      <c r="V38" s="193">
        <f t="shared" si="9"/>
        <v>25.97287087912088</v>
      </c>
    </row>
    <row r="39" spans="2:22" ht="15" customHeight="1" thickBot="1" x14ac:dyDescent="0.3">
      <c r="B39" s="180">
        <v>7</v>
      </c>
      <c r="C39" s="179">
        <v>36</v>
      </c>
      <c r="D39" s="178">
        <v>32796</v>
      </c>
      <c r="E39" s="178">
        <v>33780</v>
      </c>
      <c r="F39" s="178">
        <f t="shared" si="1"/>
        <v>35469</v>
      </c>
      <c r="G39" s="178">
        <v>35646</v>
      </c>
      <c r="H39" s="178">
        <v>35788</v>
      </c>
      <c r="I39" s="178">
        <f t="shared" si="2"/>
        <v>35938</v>
      </c>
      <c r="J39" s="192">
        <v>36298</v>
      </c>
      <c r="K39" s="191">
        <f t="shared" si="13"/>
        <v>36660.980000000003</v>
      </c>
      <c r="L39" s="191">
        <f t="shared" si="13"/>
        <v>37394.199600000007</v>
      </c>
      <c r="M39" s="335">
        <v>37768</v>
      </c>
      <c r="N39" s="191">
        <v>38183</v>
      </c>
      <c r="O39" s="336">
        <f t="shared" si="7"/>
        <v>1.0988138106333404E-2</v>
      </c>
      <c r="P39" s="368">
        <f t="shared" si="10"/>
        <v>2.988536749831423E-2</v>
      </c>
      <c r="Q39" s="176">
        <f t="shared" si="4"/>
        <v>3147.3333333333335</v>
      </c>
      <c r="S39" s="175">
        <f t="shared" ref="S39:S52" si="14">M39*$S$4</f>
        <v>10386.200000000001</v>
      </c>
      <c r="T39" s="351">
        <f t="shared" si="6"/>
        <v>48569.2</v>
      </c>
      <c r="U39" s="173">
        <f t="shared" si="8"/>
        <v>4047.4333333333329</v>
      </c>
      <c r="V39" s="172">
        <f t="shared" si="9"/>
        <v>26.686373626373626</v>
      </c>
    </row>
    <row r="40" spans="2:22" ht="15" customHeight="1" x14ac:dyDescent="0.25">
      <c r="B40" s="190">
        <v>8</v>
      </c>
      <c r="C40" s="189">
        <v>37</v>
      </c>
      <c r="D40" s="188">
        <v>33779</v>
      </c>
      <c r="E40" s="188">
        <v>34793</v>
      </c>
      <c r="F40" s="188">
        <f t="shared" si="1"/>
        <v>36532.65</v>
      </c>
      <c r="G40" s="188">
        <v>36715</v>
      </c>
      <c r="H40" s="188">
        <v>36862</v>
      </c>
      <c r="I40" s="188">
        <f t="shared" si="2"/>
        <v>37012</v>
      </c>
      <c r="J40" s="188">
        <v>37382</v>
      </c>
      <c r="K40" s="337">
        <f t="shared" si="13"/>
        <v>37755.82</v>
      </c>
      <c r="L40" s="337">
        <f t="shared" si="13"/>
        <v>38510.936399999999</v>
      </c>
      <c r="M40" s="338">
        <v>38896</v>
      </c>
      <c r="N40" s="337">
        <v>39324</v>
      </c>
      <c r="O40" s="339">
        <f t="shared" si="7"/>
        <v>1.1003702180172768E-2</v>
      </c>
      <c r="P40" s="339">
        <f t="shared" si="10"/>
        <v>2.988240840164471E-2</v>
      </c>
      <c r="Q40" s="185">
        <f t="shared" si="4"/>
        <v>3241.3333333333335</v>
      </c>
      <c r="S40" s="184">
        <f>N40*$S$4</f>
        <v>10814.1</v>
      </c>
      <c r="T40" s="183">
        <f t="shared" si="6"/>
        <v>50138.1</v>
      </c>
      <c r="U40" s="182">
        <f t="shared" si="8"/>
        <v>4178.1750000000002</v>
      </c>
      <c r="V40" s="181">
        <f t="shared" si="9"/>
        <v>27.548406593406593</v>
      </c>
    </row>
    <row r="41" spans="2:22" ht="15" customHeight="1" x14ac:dyDescent="0.25">
      <c r="B41" s="196">
        <v>8</v>
      </c>
      <c r="C41" s="327">
        <v>38</v>
      </c>
      <c r="D41" s="328">
        <v>34813</v>
      </c>
      <c r="E41" s="328">
        <v>35858</v>
      </c>
      <c r="F41" s="328">
        <f t="shared" si="1"/>
        <v>37650.9</v>
      </c>
      <c r="G41" s="328">
        <v>37839</v>
      </c>
      <c r="H41" s="328">
        <v>37990</v>
      </c>
      <c r="I41" s="328">
        <f t="shared" si="2"/>
        <v>38140</v>
      </c>
      <c r="J41" s="328">
        <v>38522</v>
      </c>
      <c r="K41" s="329">
        <f t="shared" si="13"/>
        <v>38907.22</v>
      </c>
      <c r="L41" s="329">
        <f t="shared" si="13"/>
        <v>39685.364399999999</v>
      </c>
      <c r="M41" s="330">
        <v>40082</v>
      </c>
      <c r="N41" s="329">
        <v>40523</v>
      </c>
      <c r="O41" s="331">
        <f t="shared" si="7"/>
        <v>1.1002444987775062E-2</v>
      </c>
      <c r="P41" s="339">
        <f t="shared" si="10"/>
        <v>3.0490285830536059E-2</v>
      </c>
      <c r="Q41" s="195">
        <f t="shared" si="4"/>
        <v>3340.1666666666665</v>
      </c>
      <c r="S41" s="194">
        <f>N41*$S$4</f>
        <v>11143.825000000001</v>
      </c>
      <c r="T41" s="350">
        <f t="shared" si="6"/>
        <v>51666.824999999997</v>
      </c>
      <c r="U41" s="333">
        <f t="shared" si="8"/>
        <v>4305.5687499999995</v>
      </c>
      <c r="V41" s="193">
        <f t="shared" si="9"/>
        <v>28.388365384615383</v>
      </c>
    </row>
    <row r="42" spans="2:22" ht="15" customHeight="1" x14ac:dyDescent="0.25">
      <c r="B42" s="196">
        <v>8</v>
      </c>
      <c r="C42" s="327">
        <v>39</v>
      </c>
      <c r="D42" s="328">
        <v>35837</v>
      </c>
      <c r="E42" s="328">
        <v>36912</v>
      </c>
      <c r="F42" s="328">
        <f t="shared" si="1"/>
        <v>38757.599999999999</v>
      </c>
      <c r="G42" s="328">
        <v>38951</v>
      </c>
      <c r="H42" s="328">
        <v>39107</v>
      </c>
      <c r="I42" s="328">
        <f t="shared" si="2"/>
        <v>39257</v>
      </c>
      <c r="J42" s="328">
        <v>39649</v>
      </c>
      <c r="K42" s="329">
        <f t="shared" si="13"/>
        <v>40045.49</v>
      </c>
      <c r="L42" s="329">
        <f t="shared" si="13"/>
        <v>40846.399799999999</v>
      </c>
      <c r="M42" s="330">
        <v>41255</v>
      </c>
      <c r="N42" s="329">
        <v>41709</v>
      </c>
      <c r="O42" s="331">
        <f t="shared" si="7"/>
        <v>1.1004726699793965E-2</v>
      </c>
      <c r="P42" s="339">
        <f t="shared" si="10"/>
        <v>2.9267329664634897E-2</v>
      </c>
      <c r="Q42" s="195">
        <f t="shared" si="4"/>
        <v>3437.9166666666665</v>
      </c>
      <c r="S42" s="194">
        <f>N42*$S$4</f>
        <v>11469.975</v>
      </c>
      <c r="T42" s="352">
        <f t="shared" si="6"/>
        <v>53178.974999999999</v>
      </c>
      <c r="U42" s="333">
        <f t="shared" si="8"/>
        <v>4431.5812500000002</v>
      </c>
      <c r="V42" s="193">
        <f t="shared" si="9"/>
        <v>29.21921703296703</v>
      </c>
    </row>
    <row r="43" spans="2:22" ht="15" customHeight="1" x14ac:dyDescent="0.25">
      <c r="B43" s="196">
        <v>8</v>
      </c>
      <c r="C43" s="327">
        <v>40</v>
      </c>
      <c r="D43" s="328">
        <v>36911</v>
      </c>
      <c r="E43" s="328">
        <v>38019</v>
      </c>
      <c r="F43" s="328">
        <f t="shared" si="1"/>
        <v>39919.950000000004</v>
      </c>
      <c r="G43" s="328">
        <v>40119</v>
      </c>
      <c r="H43" s="328">
        <v>40280</v>
      </c>
      <c r="I43" s="328">
        <f t="shared" si="2"/>
        <v>40430</v>
      </c>
      <c r="J43" s="328">
        <v>40834</v>
      </c>
      <c r="K43" s="329">
        <f t="shared" si="13"/>
        <v>41242.340000000004</v>
      </c>
      <c r="L43" s="329">
        <f t="shared" si="13"/>
        <v>42067.186800000003</v>
      </c>
      <c r="M43" s="330">
        <v>42488</v>
      </c>
      <c r="N43" s="329">
        <v>42955</v>
      </c>
      <c r="O43" s="331">
        <f t="shared" si="7"/>
        <v>1.0991338730935794E-2</v>
      </c>
      <c r="P43" s="339">
        <f t="shared" si="10"/>
        <v>2.9873648373252775E-2</v>
      </c>
      <c r="Q43" s="195">
        <f t="shared" si="4"/>
        <v>3540.6666666666665</v>
      </c>
      <c r="S43" s="194">
        <f t="shared" ref="S43:S45" si="15">N43*$S$4</f>
        <v>11812.625000000002</v>
      </c>
      <c r="T43" s="332">
        <f t="shared" si="6"/>
        <v>54767.625</v>
      </c>
      <c r="U43" s="333">
        <f t="shared" si="8"/>
        <v>4563.96875</v>
      </c>
      <c r="V43" s="193">
        <f t="shared" si="9"/>
        <v>30.092101648351647</v>
      </c>
    </row>
    <row r="44" spans="2:22" ht="15" customHeight="1" x14ac:dyDescent="0.25">
      <c r="B44" s="196">
        <v>8</v>
      </c>
      <c r="C44" s="327">
        <v>41</v>
      </c>
      <c r="D44" s="328">
        <v>38019</v>
      </c>
      <c r="E44" s="328">
        <v>39160</v>
      </c>
      <c r="F44" s="328">
        <f t="shared" si="1"/>
        <v>41118</v>
      </c>
      <c r="G44" s="328">
        <v>41323</v>
      </c>
      <c r="H44" s="328">
        <v>41489</v>
      </c>
      <c r="I44" s="328">
        <f t="shared" si="2"/>
        <v>41639</v>
      </c>
      <c r="J44" s="328">
        <v>42055</v>
      </c>
      <c r="K44" s="329">
        <f t="shared" si="13"/>
        <v>42475.55</v>
      </c>
      <c r="L44" s="329">
        <f t="shared" si="13"/>
        <v>43325.061000000002</v>
      </c>
      <c r="M44" s="330">
        <v>43758</v>
      </c>
      <c r="N44" s="329">
        <v>44240</v>
      </c>
      <c r="O44" s="331">
        <f t="shared" si="7"/>
        <v>1.1015128662187486E-2</v>
      </c>
      <c r="P44" s="339">
        <f t="shared" si="10"/>
        <v>2.9915027354207892E-2</v>
      </c>
      <c r="Q44" s="195">
        <f t="shared" si="4"/>
        <v>3646.5</v>
      </c>
      <c r="S44" s="194">
        <f t="shared" si="15"/>
        <v>12166.000000000002</v>
      </c>
      <c r="T44" s="183">
        <f t="shared" si="6"/>
        <v>56406</v>
      </c>
      <c r="U44" s="333">
        <f t="shared" si="8"/>
        <v>4700.5</v>
      </c>
      <c r="V44" s="193">
        <f t="shared" si="9"/>
        <v>30.992307692307691</v>
      </c>
    </row>
    <row r="45" spans="2:22" ht="15" customHeight="1" x14ac:dyDescent="0.25">
      <c r="B45" s="196">
        <v>8</v>
      </c>
      <c r="C45" s="327">
        <v>42</v>
      </c>
      <c r="D45" s="328">
        <v>39159</v>
      </c>
      <c r="E45" s="328">
        <v>40334</v>
      </c>
      <c r="F45" s="328">
        <f t="shared" si="1"/>
        <v>42350.700000000004</v>
      </c>
      <c r="G45" s="328">
        <v>42563</v>
      </c>
      <c r="H45" s="328">
        <v>42733</v>
      </c>
      <c r="I45" s="328">
        <f t="shared" si="2"/>
        <v>42883</v>
      </c>
      <c r="J45" s="328">
        <v>43312</v>
      </c>
      <c r="K45" s="329">
        <f t="shared" si="13"/>
        <v>43745.120000000003</v>
      </c>
      <c r="L45" s="329">
        <f t="shared" si="13"/>
        <v>44620.022400000002</v>
      </c>
      <c r="M45" s="330">
        <v>45066</v>
      </c>
      <c r="N45" s="329">
        <v>45562</v>
      </c>
      <c r="O45" s="331">
        <f t="shared" si="7"/>
        <v>1.1006079971597213E-2</v>
      </c>
      <c r="P45" s="339">
        <f t="shared" si="10"/>
        <v>2.988245931283906E-2</v>
      </c>
      <c r="Q45" s="195">
        <f t="shared" si="4"/>
        <v>3755.5</v>
      </c>
      <c r="S45" s="194">
        <f t="shared" si="15"/>
        <v>12529.550000000001</v>
      </c>
      <c r="T45" s="183">
        <f t="shared" si="6"/>
        <v>58091.55</v>
      </c>
      <c r="U45" s="333">
        <f t="shared" si="8"/>
        <v>4840.9625000000005</v>
      </c>
      <c r="V45" s="193">
        <f t="shared" si="9"/>
        <v>31.918434065934068</v>
      </c>
    </row>
    <row r="46" spans="2:22" ht="15" customHeight="1" thickBot="1" x14ac:dyDescent="0.3">
      <c r="B46" s="353">
        <v>8</v>
      </c>
      <c r="C46" s="354">
        <v>43</v>
      </c>
      <c r="D46" s="355">
        <v>40335</v>
      </c>
      <c r="E46" s="355">
        <v>41545</v>
      </c>
      <c r="F46" s="355">
        <f t="shared" si="1"/>
        <v>43622.25</v>
      </c>
      <c r="G46" s="355">
        <v>43840</v>
      </c>
      <c r="H46" s="355">
        <v>44016</v>
      </c>
      <c r="I46" s="355">
        <f t="shared" si="2"/>
        <v>44166</v>
      </c>
      <c r="J46" s="356">
        <v>44607</v>
      </c>
      <c r="K46" s="357">
        <f t="shared" si="13"/>
        <v>45053.07</v>
      </c>
      <c r="L46" s="357">
        <f t="shared" si="13"/>
        <v>45954.131399999998</v>
      </c>
      <c r="M46" s="358">
        <v>46414</v>
      </c>
      <c r="N46" s="357">
        <v>46924</v>
      </c>
      <c r="O46" s="359">
        <f t="shared" si="7"/>
        <v>1.0988063946223122E-2</v>
      </c>
      <c r="P46" s="360">
        <f t="shared" si="10"/>
        <v>2.9893332162767218E-2</v>
      </c>
      <c r="Q46" s="361">
        <f t="shared" si="4"/>
        <v>3867.8333333333335</v>
      </c>
      <c r="S46" s="175">
        <f t="shared" si="14"/>
        <v>12763.85</v>
      </c>
      <c r="T46" s="351">
        <f t="shared" si="6"/>
        <v>59687.85</v>
      </c>
      <c r="U46" s="173">
        <f t="shared" si="8"/>
        <v>4973.9875000000002</v>
      </c>
      <c r="V46" s="172">
        <f t="shared" si="9"/>
        <v>32.795521978021981</v>
      </c>
    </row>
    <row r="47" spans="2:22" ht="15" customHeight="1" x14ac:dyDescent="0.25">
      <c r="B47" s="363">
        <v>9</v>
      </c>
      <c r="C47" s="364">
        <v>44</v>
      </c>
      <c r="D47" s="187">
        <v>41545</v>
      </c>
      <c r="E47" s="187">
        <v>42791</v>
      </c>
      <c r="F47" s="187">
        <f t="shared" si="1"/>
        <v>44930.55</v>
      </c>
      <c r="G47" s="187">
        <v>45155</v>
      </c>
      <c r="H47" s="187">
        <v>45336</v>
      </c>
      <c r="I47" s="187">
        <f t="shared" si="2"/>
        <v>45486</v>
      </c>
      <c r="J47" s="187">
        <v>45941</v>
      </c>
      <c r="K47" s="186">
        <f t="shared" si="13"/>
        <v>46400.41</v>
      </c>
      <c r="L47" s="186">
        <f t="shared" si="13"/>
        <v>47328.418200000007</v>
      </c>
      <c r="M47" s="365">
        <v>47801</v>
      </c>
      <c r="N47" s="186">
        <v>48327</v>
      </c>
      <c r="O47" s="366">
        <f t="shared" si="7"/>
        <v>1.1003953892177988E-2</v>
      </c>
      <c r="P47" s="366">
        <f t="shared" si="10"/>
        <v>2.9899411814849543E-2</v>
      </c>
      <c r="Q47" s="367">
        <f t="shared" si="4"/>
        <v>3983.4166666666665</v>
      </c>
      <c r="S47" s="184">
        <f t="shared" si="14"/>
        <v>13145.275000000001</v>
      </c>
      <c r="T47" s="183">
        <f t="shared" si="6"/>
        <v>61472.275000000001</v>
      </c>
      <c r="U47" s="182">
        <f t="shared" si="8"/>
        <v>5122.6895833333338</v>
      </c>
      <c r="V47" s="181">
        <f t="shared" si="9"/>
        <v>33.775975274725276</v>
      </c>
    </row>
    <row r="48" spans="2:22" ht="15" customHeight="1" x14ac:dyDescent="0.25">
      <c r="B48" s="196">
        <v>9</v>
      </c>
      <c r="C48" s="327">
        <v>45</v>
      </c>
      <c r="D48" s="328">
        <v>42791</v>
      </c>
      <c r="E48" s="328">
        <v>44074</v>
      </c>
      <c r="F48" s="328">
        <f t="shared" si="1"/>
        <v>46277.700000000004</v>
      </c>
      <c r="G48" s="328">
        <v>46510</v>
      </c>
      <c r="H48" s="328">
        <v>46696</v>
      </c>
      <c r="I48" s="328">
        <f t="shared" si="2"/>
        <v>46846</v>
      </c>
      <c r="J48" s="328">
        <v>47314</v>
      </c>
      <c r="K48" s="329">
        <f t="shared" si="13"/>
        <v>47787.14</v>
      </c>
      <c r="L48" s="329">
        <f t="shared" si="13"/>
        <v>48742.882799999999</v>
      </c>
      <c r="M48" s="330">
        <v>49230</v>
      </c>
      <c r="N48" s="329">
        <v>49772</v>
      </c>
      <c r="O48" s="331">
        <f t="shared" si="7"/>
        <v>1.1009547024172252E-2</v>
      </c>
      <c r="P48" s="339">
        <f t="shared" si="10"/>
        <v>2.9900469716721501E-2</v>
      </c>
      <c r="Q48" s="195">
        <f t="shared" si="4"/>
        <v>4102.5</v>
      </c>
      <c r="S48" s="194">
        <f t="shared" si="14"/>
        <v>13538.250000000002</v>
      </c>
      <c r="T48" s="350">
        <f t="shared" si="6"/>
        <v>63310.25</v>
      </c>
      <c r="U48" s="333">
        <f t="shared" si="8"/>
        <v>5275.854166666667</v>
      </c>
      <c r="V48" s="193">
        <f t="shared" si="9"/>
        <v>34.785851648351645</v>
      </c>
    </row>
    <row r="49" spans="2:22" ht="15" customHeight="1" x14ac:dyDescent="0.25">
      <c r="B49" s="196">
        <v>9</v>
      </c>
      <c r="C49" s="327">
        <v>46</v>
      </c>
      <c r="D49" s="328">
        <v>44074</v>
      </c>
      <c r="E49" s="328">
        <v>45397</v>
      </c>
      <c r="F49" s="328">
        <f t="shared" si="1"/>
        <v>47666.85</v>
      </c>
      <c r="G49" s="328">
        <v>47905</v>
      </c>
      <c r="H49" s="328">
        <v>48096</v>
      </c>
      <c r="I49" s="328">
        <f t="shared" si="2"/>
        <v>48246</v>
      </c>
      <c r="J49" s="328">
        <v>48729</v>
      </c>
      <c r="K49" s="329">
        <f t="shared" si="13"/>
        <v>49216.29</v>
      </c>
      <c r="L49" s="329">
        <f t="shared" si="13"/>
        <v>50200.6158</v>
      </c>
      <c r="M49" s="330">
        <v>50702</v>
      </c>
      <c r="N49" s="329">
        <v>51260</v>
      </c>
      <c r="O49" s="331">
        <f t="shared" si="7"/>
        <v>1.1005483018421363E-2</v>
      </c>
      <c r="P49" s="339">
        <f t="shared" si="10"/>
        <v>2.9896327252270354E-2</v>
      </c>
      <c r="Q49" s="195">
        <f t="shared" si="4"/>
        <v>4225.166666666667</v>
      </c>
      <c r="S49" s="194">
        <f t="shared" si="14"/>
        <v>13943.050000000001</v>
      </c>
      <c r="T49" s="352">
        <f t="shared" si="6"/>
        <v>65203.05</v>
      </c>
      <c r="U49" s="333">
        <f t="shared" si="8"/>
        <v>5433.5875000000005</v>
      </c>
      <c r="V49" s="193">
        <f t="shared" si="9"/>
        <v>35.825851648351652</v>
      </c>
    </row>
    <row r="50" spans="2:22" ht="15" customHeight="1" x14ac:dyDescent="0.25">
      <c r="B50" s="196">
        <v>9</v>
      </c>
      <c r="C50" s="327">
        <v>47</v>
      </c>
      <c r="D50" s="328">
        <v>45397</v>
      </c>
      <c r="E50" s="328">
        <v>46759</v>
      </c>
      <c r="F50" s="328">
        <f t="shared" si="1"/>
        <v>49096.950000000004</v>
      </c>
      <c r="G50" s="328">
        <v>49342</v>
      </c>
      <c r="H50" s="328">
        <v>49539</v>
      </c>
      <c r="I50" s="328">
        <f t="shared" si="2"/>
        <v>49689</v>
      </c>
      <c r="J50" s="328">
        <v>50186</v>
      </c>
      <c r="K50" s="329">
        <f t="shared" si="13"/>
        <v>50687.86</v>
      </c>
      <c r="L50" s="329">
        <f t="shared" si="13"/>
        <v>51701.617200000001</v>
      </c>
      <c r="M50" s="330">
        <v>52219</v>
      </c>
      <c r="N50" s="329">
        <v>52793</v>
      </c>
      <c r="O50" s="331">
        <f t="shared" si="7"/>
        <v>1.0992167601830751E-2</v>
      </c>
      <c r="P50" s="339">
        <f t="shared" si="10"/>
        <v>2.9906359734685913E-2</v>
      </c>
      <c r="Q50" s="195">
        <f t="shared" si="4"/>
        <v>4351.583333333333</v>
      </c>
      <c r="S50" s="194">
        <f t="shared" si="14"/>
        <v>14360.225</v>
      </c>
      <c r="T50" s="332">
        <f t="shared" si="6"/>
        <v>67153.225000000006</v>
      </c>
      <c r="U50" s="333">
        <f t="shared" si="8"/>
        <v>5596.1020833333341</v>
      </c>
      <c r="V50" s="193">
        <f t="shared" si="9"/>
        <v>36.897376373626379</v>
      </c>
    </row>
    <row r="51" spans="2:22" ht="15" customHeight="1" x14ac:dyDescent="0.25">
      <c r="B51" s="196">
        <v>9</v>
      </c>
      <c r="C51" s="327">
        <v>48</v>
      </c>
      <c r="D51" s="328">
        <v>46759</v>
      </c>
      <c r="E51" s="328">
        <v>48161</v>
      </c>
      <c r="F51" s="328">
        <f t="shared" si="1"/>
        <v>50569.05</v>
      </c>
      <c r="G51" s="328">
        <v>50822</v>
      </c>
      <c r="H51" s="328">
        <v>51025</v>
      </c>
      <c r="I51" s="328">
        <f t="shared" si="2"/>
        <v>51175</v>
      </c>
      <c r="J51" s="328">
        <v>51687</v>
      </c>
      <c r="K51" s="329">
        <f t="shared" si="13"/>
        <v>52203.87</v>
      </c>
      <c r="L51" s="329">
        <f t="shared" si="13"/>
        <v>53247.947400000005</v>
      </c>
      <c r="M51" s="330">
        <v>53781</v>
      </c>
      <c r="N51" s="329">
        <v>54372</v>
      </c>
      <c r="O51" s="331">
        <f t="shared" si="7"/>
        <v>1.098901098901099E-2</v>
      </c>
      <c r="P51" s="339">
        <f t="shared" si="10"/>
        <v>2.9909268274203021E-2</v>
      </c>
      <c r="Q51" s="195">
        <f t="shared" si="4"/>
        <v>4481.75</v>
      </c>
      <c r="S51" s="194">
        <f t="shared" si="14"/>
        <v>14789.775000000001</v>
      </c>
      <c r="T51" s="183">
        <f t="shared" si="6"/>
        <v>69161.774999999994</v>
      </c>
      <c r="U51" s="333">
        <f t="shared" si="8"/>
        <v>5763.4812499999998</v>
      </c>
      <c r="V51" s="193">
        <f t="shared" si="9"/>
        <v>38.00097527472527</v>
      </c>
    </row>
    <row r="52" spans="2:22" ht="15" customHeight="1" thickBot="1" x14ac:dyDescent="0.3">
      <c r="B52" s="180">
        <v>9</v>
      </c>
      <c r="C52" s="179">
        <v>49</v>
      </c>
      <c r="D52" s="178">
        <v>48161</v>
      </c>
      <c r="E52" s="178">
        <v>49606</v>
      </c>
      <c r="F52" s="178">
        <f t="shared" si="1"/>
        <v>52086.3</v>
      </c>
      <c r="G52" s="178">
        <v>52347</v>
      </c>
      <c r="H52" s="178">
        <v>52556</v>
      </c>
      <c r="I52" s="178">
        <f t="shared" si="2"/>
        <v>52706</v>
      </c>
      <c r="J52" s="192">
        <v>53233</v>
      </c>
      <c r="K52" s="191">
        <f t="shared" si="13"/>
        <v>53765.33</v>
      </c>
      <c r="L52" s="191">
        <f t="shared" si="13"/>
        <v>54840.636600000005</v>
      </c>
      <c r="M52" s="335">
        <v>55389</v>
      </c>
      <c r="N52" s="191">
        <v>55998</v>
      </c>
      <c r="O52" s="336">
        <f t="shared" si="7"/>
        <v>1.0994962898770513E-2</v>
      </c>
      <c r="P52" s="368">
        <f t="shared" si="10"/>
        <v>2.9905098212315163E-2</v>
      </c>
      <c r="Q52" s="176">
        <f t="shared" si="4"/>
        <v>4615.75</v>
      </c>
      <c r="S52" s="175">
        <f t="shared" si="14"/>
        <v>15231.975</v>
      </c>
      <c r="T52" s="351">
        <f t="shared" si="6"/>
        <v>71229.975000000006</v>
      </c>
      <c r="U52" s="173">
        <f t="shared" si="8"/>
        <v>5935.8312500000002</v>
      </c>
      <c r="V52" s="172">
        <f t="shared" si="9"/>
        <v>39.137348901098903</v>
      </c>
    </row>
    <row r="53" spans="2:22" ht="15" customHeight="1" x14ac:dyDescent="0.25">
      <c r="B53" s="363">
        <v>10</v>
      </c>
      <c r="C53" s="364">
        <v>50</v>
      </c>
      <c r="D53" s="187">
        <v>49607</v>
      </c>
      <c r="E53" s="187">
        <v>51095</v>
      </c>
      <c r="F53" s="187">
        <f t="shared" si="1"/>
        <v>53649.75</v>
      </c>
      <c r="G53" s="187">
        <v>53918</v>
      </c>
      <c r="H53" s="187">
        <v>54133</v>
      </c>
      <c r="I53" s="187">
        <f t="shared" si="2"/>
        <v>54283</v>
      </c>
      <c r="J53" s="187">
        <v>54826</v>
      </c>
      <c r="K53" s="186">
        <f t="shared" ref="K53:L54" si="16">J53*(1+K$4)</f>
        <v>55374.26</v>
      </c>
      <c r="L53" s="186">
        <f t="shared" si="16"/>
        <v>56481.745200000005</v>
      </c>
      <c r="M53" s="365">
        <v>57047</v>
      </c>
      <c r="N53" s="186">
        <v>57674</v>
      </c>
      <c r="O53" s="366">
        <f t="shared" si="7"/>
        <v>1.0990937297316247E-2</v>
      </c>
      <c r="P53" s="366">
        <f t="shared" si="10"/>
        <v>2.9929640344298011E-2</v>
      </c>
      <c r="Q53" s="367">
        <f t="shared" si="4"/>
        <v>4753.916666666667</v>
      </c>
      <c r="S53" s="184">
        <f>N53*$S$4</f>
        <v>15860.350000000002</v>
      </c>
      <c r="T53" s="183">
        <f t="shared" si="6"/>
        <v>73534.350000000006</v>
      </c>
      <c r="U53" s="182">
        <f t="shared" si="8"/>
        <v>6127.8625000000002</v>
      </c>
      <c r="V53" s="181">
        <f t="shared" si="9"/>
        <v>40.403489010989013</v>
      </c>
    </row>
    <row r="54" spans="2:22" ht="15" customHeight="1" thickBot="1" x14ac:dyDescent="0.3">
      <c r="B54" s="180">
        <v>10</v>
      </c>
      <c r="C54" s="179">
        <v>51</v>
      </c>
      <c r="D54" s="178">
        <v>51095</v>
      </c>
      <c r="E54" s="178">
        <v>52628</v>
      </c>
      <c r="F54" s="178">
        <f t="shared" si="1"/>
        <v>55259.4</v>
      </c>
      <c r="G54" s="178">
        <v>55535</v>
      </c>
      <c r="H54" s="178">
        <v>55758</v>
      </c>
      <c r="I54" s="178">
        <f t="shared" si="2"/>
        <v>55908</v>
      </c>
      <c r="J54" s="178">
        <v>56467</v>
      </c>
      <c r="K54" s="177">
        <f t="shared" si="16"/>
        <v>57031.67</v>
      </c>
      <c r="L54" s="177">
        <f t="shared" si="16"/>
        <v>58172.303399999997</v>
      </c>
      <c r="M54" s="335">
        <v>58754</v>
      </c>
      <c r="N54" s="177">
        <v>59400</v>
      </c>
      <c r="O54" s="336">
        <f t="shared" si="7"/>
        <v>1.099499608537291E-2</v>
      </c>
      <c r="P54" s="368">
        <f t="shared" si="10"/>
        <v>2.9926830114089538E-2</v>
      </c>
      <c r="Q54" s="176">
        <f t="shared" si="4"/>
        <v>4896.166666666667</v>
      </c>
      <c r="S54" s="175">
        <f>N54*$S$4</f>
        <v>16335.000000000002</v>
      </c>
      <c r="T54" s="174">
        <f t="shared" si="6"/>
        <v>75735</v>
      </c>
      <c r="U54" s="173">
        <f>T54/$U$4</f>
        <v>6311.25</v>
      </c>
      <c r="V54" s="172">
        <f t="shared" si="9"/>
        <v>41.612637362637365</v>
      </c>
    </row>
    <row r="55" spans="2:22" ht="6" customHeight="1" x14ac:dyDescent="0.25">
      <c r="L55" s="343"/>
      <c r="M55" s="343"/>
    </row>
    <row r="56" spans="2:22" x14ac:dyDescent="0.25">
      <c r="L56" s="343"/>
      <c r="M56" s="343"/>
    </row>
    <row r="57" spans="2:22" x14ac:dyDescent="0.25">
      <c r="L57" s="343"/>
      <c r="M57" s="343"/>
    </row>
    <row r="58" spans="2:22" x14ac:dyDescent="0.25">
      <c r="L58" s="343"/>
      <c r="M58" s="343"/>
    </row>
    <row r="59" spans="2:22" x14ac:dyDescent="0.25">
      <c r="L59" s="343"/>
      <c r="M59" s="343"/>
    </row>
    <row r="60" spans="2:22" x14ac:dyDescent="0.25">
      <c r="L60" s="343"/>
      <c r="M60" s="343"/>
    </row>
    <row r="61" spans="2:22" x14ac:dyDescent="0.25">
      <c r="L61" s="343"/>
      <c r="M61" s="343"/>
    </row>
    <row r="62" spans="2:22" x14ac:dyDescent="0.25">
      <c r="L62" s="343"/>
      <c r="M62" s="343"/>
    </row>
    <row r="63" spans="2:22" x14ac:dyDescent="0.25">
      <c r="L63" s="343"/>
      <c r="M63" s="343"/>
    </row>
    <row r="64" spans="2:22" x14ac:dyDescent="0.25">
      <c r="L64" s="343"/>
      <c r="M64" s="343"/>
    </row>
    <row r="65" spans="12:13" x14ac:dyDescent="0.25">
      <c r="L65" s="343"/>
      <c r="M65" s="343"/>
    </row>
    <row r="66" spans="12:13" x14ac:dyDescent="0.25">
      <c r="L66" s="343"/>
      <c r="M66" s="343"/>
    </row>
    <row r="67" spans="12:13" x14ac:dyDescent="0.25">
      <c r="L67" s="343"/>
      <c r="M67" s="343"/>
    </row>
    <row r="68" spans="12:13" x14ac:dyDescent="0.25">
      <c r="L68" s="343"/>
      <c r="M68" s="343"/>
    </row>
    <row r="69" spans="12:13" x14ac:dyDescent="0.25">
      <c r="L69" s="343"/>
      <c r="M69" s="343"/>
    </row>
    <row r="70" spans="12:13" x14ac:dyDescent="0.25">
      <c r="L70" s="343"/>
      <c r="M70" s="343"/>
    </row>
    <row r="71" spans="12:13" x14ac:dyDescent="0.25">
      <c r="L71" s="343"/>
      <c r="M71" s="343"/>
    </row>
    <row r="72" spans="12:13" x14ac:dyDescent="0.25">
      <c r="L72" s="343"/>
      <c r="M72" s="343"/>
    </row>
    <row r="73" spans="12:13" x14ac:dyDescent="0.25">
      <c r="L73" s="343"/>
      <c r="M73" s="343"/>
    </row>
    <row r="74" spans="12:13" x14ac:dyDescent="0.25">
      <c r="L74" s="343"/>
      <c r="M74" s="343"/>
    </row>
    <row r="75" spans="12:13" x14ac:dyDescent="0.25">
      <c r="L75" s="343"/>
      <c r="M75" s="343"/>
    </row>
    <row r="76" spans="12:13" x14ac:dyDescent="0.25">
      <c r="L76" s="343"/>
      <c r="M76" s="343"/>
    </row>
    <row r="77" spans="12:13" x14ac:dyDescent="0.25">
      <c r="L77" s="343"/>
      <c r="M77" s="343"/>
    </row>
    <row r="78" spans="12:13" x14ac:dyDescent="0.25">
      <c r="L78" s="343"/>
      <c r="M78" s="343"/>
    </row>
    <row r="79" spans="12:13" x14ac:dyDescent="0.25">
      <c r="L79" s="343"/>
      <c r="M79" s="343"/>
    </row>
    <row r="80" spans="12:13" x14ac:dyDescent="0.25">
      <c r="L80" s="343"/>
      <c r="M80" s="343"/>
    </row>
    <row r="81" spans="12:13" x14ac:dyDescent="0.25">
      <c r="L81" s="343"/>
      <c r="M81" s="343"/>
    </row>
    <row r="82" spans="12:13" x14ac:dyDescent="0.25">
      <c r="L82" s="343"/>
      <c r="M82" s="343"/>
    </row>
    <row r="83" spans="12:13" x14ac:dyDescent="0.25">
      <c r="L83" s="343"/>
      <c r="M83" s="343"/>
    </row>
    <row r="84" spans="12:13" x14ac:dyDescent="0.25">
      <c r="L84" s="343"/>
      <c r="M84" s="343"/>
    </row>
    <row r="85" spans="12:13" x14ac:dyDescent="0.25">
      <c r="L85" s="343"/>
      <c r="M85" s="343"/>
    </row>
    <row r="86" spans="12:13" x14ac:dyDescent="0.25">
      <c r="L86" s="343"/>
      <c r="M86" s="343"/>
    </row>
    <row r="87" spans="12:13" x14ac:dyDescent="0.25">
      <c r="L87" s="343"/>
      <c r="M87" s="343"/>
    </row>
    <row r="88" spans="12:13" x14ac:dyDescent="0.25">
      <c r="L88" s="343"/>
      <c r="M88" s="343"/>
    </row>
    <row r="89" spans="12:13" x14ac:dyDescent="0.25">
      <c r="L89" s="343"/>
      <c r="M89" s="343"/>
    </row>
    <row r="90" spans="12:13" x14ac:dyDescent="0.25">
      <c r="L90" s="343"/>
      <c r="M90" s="343"/>
    </row>
    <row r="91" spans="12:13" x14ac:dyDescent="0.25">
      <c r="L91" s="343"/>
      <c r="M91" s="343"/>
    </row>
    <row r="92" spans="12:13" x14ac:dyDescent="0.25">
      <c r="L92" s="343"/>
      <c r="M92" s="343"/>
    </row>
    <row r="93" spans="12:13" x14ac:dyDescent="0.25">
      <c r="L93" s="343"/>
      <c r="M93" s="343"/>
    </row>
    <row r="94" spans="12:13" x14ac:dyDescent="0.25">
      <c r="L94" s="343"/>
      <c r="M94" s="343"/>
    </row>
    <row r="95" spans="12:13" x14ac:dyDescent="0.25">
      <c r="L95" s="343"/>
      <c r="M95" s="343"/>
    </row>
    <row r="96" spans="12:13" x14ac:dyDescent="0.25">
      <c r="L96" s="343"/>
      <c r="M96" s="343"/>
    </row>
    <row r="97" spans="12:13" x14ac:dyDescent="0.25">
      <c r="L97" s="343"/>
      <c r="M97" s="343"/>
    </row>
    <row r="98" spans="12:13" x14ac:dyDescent="0.25">
      <c r="L98" s="343"/>
      <c r="M98" s="343"/>
    </row>
    <row r="99" spans="12:13" x14ac:dyDescent="0.25">
      <c r="L99" s="343"/>
      <c r="M99" s="343"/>
    </row>
    <row r="100" spans="12:13" x14ac:dyDescent="0.25">
      <c r="L100" s="343"/>
      <c r="M100" s="343"/>
    </row>
    <row r="101" spans="12:13" x14ac:dyDescent="0.25">
      <c r="L101" s="343"/>
      <c r="M101" s="343"/>
    </row>
    <row r="102" spans="12:13" x14ac:dyDescent="0.25">
      <c r="L102" s="343"/>
      <c r="M102" s="343"/>
    </row>
    <row r="103" spans="12:13" x14ac:dyDescent="0.25">
      <c r="L103" s="343"/>
      <c r="M103" s="343"/>
    </row>
    <row r="104" spans="12:13" x14ac:dyDescent="0.25">
      <c r="L104" s="343"/>
      <c r="M104" s="343"/>
    </row>
    <row r="105" spans="12:13" x14ac:dyDescent="0.25">
      <c r="L105" s="343"/>
      <c r="M105" s="343"/>
    </row>
    <row r="106" spans="12:13" x14ac:dyDescent="0.25">
      <c r="L106" s="343"/>
      <c r="M106" s="343"/>
    </row>
    <row r="107" spans="12:13" x14ac:dyDescent="0.25">
      <c r="L107" s="343"/>
      <c r="M107" s="343"/>
    </row>
    <row r="108" spans="12:13" x14ac:dyDescent="0.25">
      <c r="L108" s="343"/>
      <c r="M108" s="343"/>
    </row>
    <row r="109" spans="12:13" x14ac:dyDescent="0.25">
      <c r="L109" s="343"/>
      <c r="M109" s="343"/>
    </row>
    <row r="110" spans="12:13" x14ac:dyDescent="0.25">
      <c r="L110" s="343"/>
      <c r="M110" s="343"/>
    </row>
    <row r="111" spans="12:13" x14ac:dyDescent="0.25">
      <c r="L111" s="343"/>
      <c r="M111" s="343"/>
    </row>
    <row r="112" spans="12:13" x14ac:dyDescent="0.25">
      <c r="L112" s="343"/>
      <c r="M112" s="343"/>
    </row>
    <row r="113" spans="12:13" x14ac:dyDescent="0.25">
      <c r="L113" s="343"/>
      <c r="M113" s="343"/>
    </row>
    <row r="114" spans="12:13" x14ac:dyDescent="0.25">
      <c r="L114" s="343"/>
      <c r="M114" s="343"/>
    </row>
    <row r="115" spans="12:13" x14ac:dyDescent="0.25">
      <c r="L115" s="343"/>
      <c r="M115" s="343"/>
    </row>
    <row r="116" spans="12:13" x14ac:dyDescent="0.25">
      <c r="L116" s="343"/>
      <c r="M116" s="343"/>
    </row>
    <row r="117" spans="12:13" x14ac:dyDescent="0.25">
      <c r="L117" s="343"/>
      <c r="M117" s="343"/>
    </row>
    <row r="118" spans="12:13" x14ac:dyDescent="0.25">
      <c r="L118" s="343"/>
      <c r="M118" s="343"/>
    </row>
    <row r="119" spans="12:13" x14ac:dyDescent="0.25">
      <c r="L119" s="343"/>
      <c r="M119" s="343"/>
    </row>
    <row r="120" spans="12:13" x14ac:dyDescent="0.25">
      <c r="L120" s="343"/>
      <c r="M120" s="343"/>
    </row>
    <row r="121" spans="12:13" x14ac:dyDescent="0.25">
      <c r="L121" s="343"/>
      <c r="M121" s="343"/>
    </row>
    <row r="122" spans="12:13" x14ac:dyDescent="0.25">
      <c r="L122" s="343"/>
      <c r="M122" s="343"/>
    </row>
    <row r="123" spans="12:13" x14ac:dyDescent="0.25">
      <c r="L123" s="343"/>
      <c r="M123" s="343"/>
    </row>
    <row r="124" spans="12:13" x14ac:dyDescent="0.25">
      <c r="L124" s="343"/>
      <c r="M124" s="343"/>
    </row>
    <row r="125" spans="12:13" x14ac:dyDescent="0.25">
      <c r="L125" s="343"/>
      <c r="M125" s="343"/>
    </row>
    <row r="126" spans="12:13" x14ac:dyDescent="0.25">
      <c r="L126" s="343"/>
      <c r="M126" s="343"/>
    </row>
    <row r="127" spans="12:13" x14ac:dyDescent="0.25">
      <c r="L127" s="343"/>
      <c r="M127" s="343"/>
    </row>
    <row r="128" spans="12:13" x14ac:dyDescent="0.25">
      <c r="L128" s="343"/>
      <c r="M128" s="343"/>
    </row>
    <row r="129" spans="12:13" x14ac:dyDescent="0.25">
      <c r="L129" s="343"/>
      <c r="M129" s="343"/>
    </row>
    <row r="130" spans="12:13" x14ac:dyDescent="0.25">
      <c r="L130" s="343"/>
      <c r="M130" s="343"/>
    </row>
    <row r="131" spans="12:13" x14ac:dyDescent="0.25">
      <c r="L131" s="343"/>
      <c r="M131" s="343"/>
    </row>
    <row r="132" spans="12:13" x14ac:dyDescent="0.25">
      <c r="L132" s="343"/>
      <c r="M132" s="343"/>
    </row>
    <row r="133" spans="12:13" x14ac:dyDescent="0.25">
      <c r="L133" s="343"/>
      <c r="M133" s="343"/>
    </row>
    <row r="134" spans="12:13" x14ac:dyDescent="0.25">
      <c r="L134" s="343"/>
      <c r="M134" s="343"/>
    </row>
    <row r="135" spans="12:13" x14ac:dyDescent="0.25">
      <c r="L135" s="343"/>
      <c r="M135" s="343"/>
    </row>
    <row r="136" spans="12:13" x14ac:dyDescent="0.25">
      <c r="L136" s="343"/>
      <c r="M136" s="343"/>
    </row>
    <row r="137" spans="12:13" x14ac:dyDescent="0.25">
      <c r="L137" s="343"/>
      <c r="M137" s="343"/>
    </row>
    <row r="138" spans="12:13" x14ac:dyDescent="0.25">
      <c r="L138" s="343"/>
      <c r="M138" s="343"/>
    </row>
    <row r="139" spans="12:13" x14ac:dyDescent="0.25">
      <c r="L139" s="343"/>
      <c r="M139" s="343"/>
    </row>
    <row r="140" spans="12:13" x14ac:dyDescent="0.25">
      <c r="L140" s="343"/>
      <c r="M140" s="343"/>
    </row>
    <row r="141" spans="12:13" x14ac:dyDescent="0.25">
      <c r="L141" s="343"/>
      <c r="M141" s="343"/>
    </row>
    <row r="142" spans="12:13" x14ac:dyDescent="0.25">
      <c r="L142" s="343"/>
      <c r="M142" s="343"/>
    </row>
    <row r="143" spans="12:13" x14ac:dyDescent="0.25">
      <c r="L143" s="343"/>
      <c r="M143" s="343"/>
    </row>
    <row r="144" spans="12:13" x14ac:dyDescent="0.25">
      <c r="L144" s="343"/>
      <c r="M144" s="343"/>
    </row>
    <row r="145" spans="12:13" x14ac:dyDescent="0.25">
      <c r="L145" s="343"/>
      <c r="M145" s="343"/>
    </row>
    <row r="146" spans="12:13" x14ac:dyDescent="0.25">
      <c r="L146" s="343"/>
      <c r="M146" s="343"/>
    </row>
    <row r="147" spans="12:13" x14ac:dyDescent="0.25">
      <c r="L147" s="343"/>
      <c r="M147" s="343"/>
    </row>
    <row r="148" spans="12:13" x14ac:dyDescent="0.25">
      <c r="L148" s="343"/>
      <c r="M148" s="343"/>
    </row>
    <row r="149" spans="12:13" x14ac:dyDescent="0.25">
      <c r="L149" s="343"/>
      <c r="M149" s="343"/>
    </row>
    <row r="150" spans="12:13" x14ac:dyDescent="0.25">
      <c r="L150" s="343"/>
      <c r="M150" s="343"/>
    </row>
    <row r="151" spans="12:13" x14ac:dyDescent="0.25">
      <c r="L151" s="343"/>
      <c r="M151" s="343"/>
    </row>
    <row r="152" spans="12:13" x14ac:dyDescent="0.25">
      <c r="L152" s="343"/>
      <c r="M152" s="343"/>
    </row>
    <row r="153" spans="12:13" x14ac:dyDescent="0.25">
      <c r="L153" s="343"/>
      <c r="M153" s="343"/>
    </row>
    <row r="154" spans="12:13" x14ac:dyDescent="0.25">
      <c r="L154" s="343"/>
      <c r="M154" s="343"/>
    </row>
    <row r="155" spans="12:13" x14ac:dyDescent="0.25">
      <c r="L155" s="343"/>
      <c r="M155" s="343"/>
    </row>
    <row r="156" spans="12:13" x14ac:dyDescent="0.25">
      <c r="L156" s="343"/>
      <c r="M156" s="343"/>
    </row>
    <row r="157" spans="12:13" x14ac:dyDescent="0.25">
      <c r="L157" s="343"/>
      <c r="M157" s="343"/>
    </row>
    <row r="158" spans="12:13" x14ac:dyDescent="0.25">
      <c r="L158" s="343"/>
      <c r="M158" s="343"/>
    </row>
    <row r="159" spans="12:13" x14ac:dyDescent="0.25">
      <c r="L159" s="343"/>
      <c r="M159" s="343"/>
    </row>
    <row r="160" spans="12:13" x14ac:dyDescent="0.25">
      <c r="L160" s="343"/>
      <c r="M160" s="343"/>
    </row>
    <row r="161" spans="12:13" x14ac:dyDescent="0.25">
      <c r="L161" s="343"/>
      <c r="M161" s="343"/>
    </row>
    <row r="162" spans="12:13" x14ac:dyDescent="0.25">
      <c r="L162" s="343"/>
      <c r="M162" s="343"/>
    </row>
    <row r="163" spans="12:13" x14ac:dyDescent="0.25">
      <c r="L163" s="343"/>
      <c r="M163" s="343"/>
    </row>
    <row r="164" spans="12:13" x14ac:dyDescent="0.25">
      <c r="L164" s="343"/>
      <c r="M164" s="343"/>
    </row>
    <row r="165" spans="12:13" x14ac:dyDescent="0.25">
      <c r="L165" s="343"/>
      <c r="M165" s="343"/>
    </row>
    <row r="166" spans="12:13" x14ac:dyDescent="0.25">
      <c r="L166" s="343"/>
      <c r="M166" s="343"/>
    </row>
    <row r="167" spans="12:13" x14ac:dyDescent="0.25">
      <c r="L167" s="343"/>
      <c r="M167" s="343"/>
    </row>
    <row r="168" spans="12:13" x14ac:dyDescent="0.25">
      <c r="L168" s="343"/>
      <c r="M168" s="343"/>
    </row>
    <row r="169" spans="12:13" x14ac:dyDescent="0.25">
      <c r="L169" s="343"/>
      <c r="M169" s="343"/>
    </row>
    <row r="170" spans="12:13" x14ac:dyDescent="0.25">
      <c r="L170" s="343"/>
      <c r="M170" s="343"/>
    </row>
    <row r="171" spans="12:13" x14ac:dyDescent="0.25">
      <c r="L171" s="343"/>
      <c r="M171" s="343"/>
    </row>
    <row r="172" spans="12:13" x14ac:dyDescent="0.25">
      <c r="L172" s="343"/>
      <c r="M172" s="343"/>
    </row>
    <row r="173" spans="12:13" x14ac:dyDescent="0.25">
      <c r="L173" s="343"/>
      <c r="M173" s="343"/>
    </row>
    <row r="174" spans="12:13" x14ac:dyDescent="0.25">
      <c r="L174" s="343"/>
      <c r="M174" s="343"/>
    </row>
    <row r="175" spans="12:13" x14ac:dyDescent="0.25">
      <c r="L175" s="343"/>
      <c r="M175" s="343"/>
    </row>
    <row r="176" spans="12:13" x14ac:dyDescent="0.25">
      <c r="L176" s="343"/>
      <c r="M176" s="343"/>
    </row>
    <row r="177" spans="12:13" x14ac:dyDescent="0.25">
      <c r="L177" s="343"/>
      <c r="M177" s="343"/>
    </row>
    <row r="178" spans="12:13" x14ac:dyDescent="0.25">
      <c r="L178" s="343"/>
      <c r="M178" s="343"/>
    </row>
    <row r="179" spans="12:13" x14ac:dyDescent="0.25">
      <c r="L179" s="343"/>
      <c r="M179" s="343"/>
    </row>
    <row r="180" spans="12:13" x14ac:dyDescent="0.25">
      <c r="L180" s="343"/>
      <c r="M180" s="343"/>
    </row>
    <row r="181" spans="12:13" x14ac:dyDescent="0.25">
      <c r="L181" s="343"/>
      <c r="M181" s="343"/>
    </row>
    <row r="182" spans="12:13" x14ac:dyDescent="0.25">
      <c r="L182" s="343"/>
      <c r="M182" s="343"/>
    </row>
    <row r="183" spans="12:13" x14ac:dyDescent="0.25">
      <c r="L183" s="343"/>
      <c r="M183" s="343"/>
    </row>
    <row r="184" spans="12:13" x14ac:dyDescent="0.25">
      <c r="L184" s="343"/>
      <c r="M184" s="343"/>
    </row>
    <row r="185" spans="12:13" x14ac:dyDescent="0.25">
      <c r="L185" s="343"/>
      <c r="M185" s="343"/>
    </row>
    <row r="186" spans="12:13" x14ac:dyDescent="0.25">
      <c r="L186" s="343"/>
      <c r="M186" s="343"/>
    </row>
    <row r="187" spans="12:13" x14ac:dyDescent="0.25">
      <c r="L187" s="343"/>
      <c r="M187" s="343"/>
    </row>
    <row r="188" spans="12:13" x14ac:dyDescent="0.25">
      <c r="L188" s="343"/>
      <c r="M188" s="343"/>
    </row>
    <row r="189" spans="12:13" x14ac:dyDescent="0.25">
      <c r="L189" s="343"/>
      <c r="M189" s="343"/>
    </row>
    <row r="190" spans="12:13" x14ac:dyDescent="0.25">
      <c r="L190" s="343"/>
      <c r="M190" s="343"/>
    </row>
    <row r="191" spans="12:13" x14ac:dyDescent="0.25">
      <c r="L191" s="343"/>
      <c r="M191" s="343"/>
    </row>
    <row r="192" spans="12:13" x14ac:dyDescent="0.25">
      <c r="L192" s="343"/>
      <c r="M192" s="343"/>
    </row>
    <row r="193" spans="12:13" x14ac:dyDescent="0.25">
      <c r="L193" s="343"/>
      <c r="M193" s="343"/>
    </row>
    <row r="194" spans="12:13" x14ac:dyDescent="0.25">
      <c r="L194" s="343"/>
      <c r="M194" s="343"/>
    </row>
    <row r="195" spans="12:13" x14ac:dyDescent="0.25">
      <c r="L195" s="343"/>
      <c r="M195" s="343"/>
    </row>
    <row r="196" spans="12:13" x14ac:dyDescent="0.25">
      <c r="L196" s="343"/>
      <c r="M196" s="343"/>
    </row>
    <row r="197" spans="12:13" x14ac:dyDescent="0.25">
      <c r="L197" s="343"/>
      <c r="M197" s="343"/>
    </row>
    <row r="198" spans="12:13" x14ac:dyDescent="0.25">
      <c r="L198" s="343"/>
      <c r="M198" s="343"/>
    </row>
    <row r="199" spans="12:13" x14ac:dyDescent="0.25">
      <c r="L199" s="343"/>
      <c r="M199" s="343"/>
    </row>
    <row r="200" spans="12:13" x14ac:dyDescent="0.25">
      <c r="L200" s="343"/>
      <c r="M200" s="343"/>
    </row>
    <row r="201" spans="12:13" x14ac:dyDescent="0.25">
      <c r="L201" s="343"/>
      <c r="M201" s="343"/>
    </row>
    <row r="202" spans="12:13" x14ac:dyDescent="0.25">
      <c r="L202" s="343"/>
      <c r="M202" s="343"/>
    </row>
    <row r="203" spans="12:13" x14ac:dyDescent="0.25">
      <c r="L203" s="343"/>
      <c r="M203" s="343"/>
    </row>
    <row r="204" spans="12:13" x14ac:dyDescent="0.25">
      <c r="L204" s="343"/>
      <c r="M204" s="343"/>
    </row>
    <row r="205" spans="12:13" x14ac:dyDescent="0.25">
      <c r="L205" s="343"/>
      <c r="M205" s="343"/>
    </row>
    <row r="206" spans="12:13" x14ac:dyDescent="0.25">
      <c r="L206" s="343"/>
      <c r="M206" s="343"/>
    </row>
    <row r="207" spans="12:13" x14ac:dyDescent="0.25">
      <c r="L207" s="343"/>
      <c r="M207" s="343"/>
    </row>
    <row r="208" spans="12:13" x14ac:dyDescent="0.25">
      <c r="L208" s="343"/>
      <c r="M208" s="343"/>
    </row>
    <row r="209" spans="12:13" x14ac:dyDescent="0.25">
      <c r="L209" s="343"/>
      <c r="M209" s="343"/>
    </row>
    <row r="210" spans="12:13" x14ac:dyDescent="0.25">
      <c r="L210" s="343"/>
      <c r="M210" s="343"/>
    </row>
    <row r="211" spans="12:13" x14ac:dyDescent="0.25">
      <c r="L211" s="343"/>
      <c r="M211" s="343"/>
    </row>
    <row r="212" spans="12:13" x14ac:dyDescent="0.25">
      <c r="L212" s="343"/>
      <c r="M212" s="343"/>
    </row>
    <row r="213" spans="12:13" x14ac:dyDescent="0.25">
      <c r="L213" s="343"/>
      <c r="M213" s="343"/>
    </row>
    <row r="214" spans="12:13" x14ac:dyDescent="0.25">
      <c r="L214" s="343"/>
      <c r="M214" s="343"/>
    </row>
    <row r="215" spans="12:13" x14ac:dyDescent="0.25">
      <c r="L215" s="343"/>
      <c r="M215" s="343"/>
    </row>
    <row r="216" spans="12:13" x14ac:dyDescent="0.25">
      <c r="L216" s="343"/>
      <c r="M216" s="343"/>
    </row>
    <row r="217" spans="12:13" x14ac:dyDescent="0.25">
      <c r="L217" s="343"/>
      <c r="M217" s="343"/>
    </row>
    <row r="218" spans="12:13" x14ac:dyDescent="0.25">
      <c r="L218" s="343"/>
      <c r="M218" s="343"/>
    </row>
    <row r="219" spans="12:13" x14ac:dyDescent="0.25">
      <c r="L219" s="343"/>
      <c r="M219" s="343"/>
    </row>
    <row r="220" spans="12:13" x14ac:dyDescent="0.25">
      <c r="L220" s="343"/>
      <c r="M220" s="343"/>
    </row>
    <row r="221" spans="12:13" x14ac:dyDescent="0.25">
      <c r="L221" s="343"/>
      <c r="M221" s="343"/>
    </row>
    <row r="222" spans="12:13" x14ac:dyDescent="0.25">
      <c r="L222" s="343"/>
      <c r="M222" s="343"/>
    </row>
    <row r="223" spans="12:13" x14ac:dyDescent="0.25">
      <c r="L223" s="343"/>
      <c r="M223" s="343"/>
    </row>
    <row r="224" spans="12:13" x14ac:dyDescent="0.25">
      <c r="L224" s="343"/>
      <c r="M224" s="343"/>
    </row>
    <row r="225" spans="12:13" x14ac:dyDescent="0.25">
      <c r="L225" s="343"/>
      <c r="M225" s="343"/>
    </row>
    <row r="226" spans="12:13" x14ac:dyDescent="0.25">
      <c r="L226" s="343"/>
      <c r="M226" s="343"/>
    </row>
    <row r="227" spans="12:13" x14ac:dyDescent="0.25">
      <c r="L227" s="343"/>
      <c r="M227" s="343"/>
    </row>
    <row r="228" spans="12:13" x14ac:dyDescent="0.25">
      <c r="L228" s="343"/>
      <c r="M228" s="343"/>
    </row>
    <row r="229" spans="12:13" x14ac:dyDescent="0.25">
      <c r="L229" s="343"/>
      <c r="M229" s="343"/>
    </row>
    <row r="230" spans="12:13" x14ac:dyDescent="0.25">
      <c r="L230" s="343"/>
      <c r="M230" s="343"/>
    </row>
    <row r="231" spans="12:13" x14ac:dyDescent="0.25">
      <c r="L231" s="343"/>
      <c r="M231" s="343"/>
    </row>
    <row r="232" spans="12:13" x14ac:dyDescent="0.25">
      <c r="L232" s="343"/>
      <c r="M232" s="343"/>
    </row>
    <row r="233" spans="12:13" x14ac:dyDescent="0.25">
      <c r="L233" s="343"/>
      <c r="M233" s="343"/>
    </row>
    <row r="234" spans="12:13" x14ac:dyDescent="0.25">
      <c r="L234" s="343"/>
      <c r="M234" s="343"/>
    </row>
    <row r="235" spans="12:13" x14ac:dyDescent="0.25">
      <c r="L235" s="343"/>
      <c r="M235" s="343"/>
    </row>
    <row r="236" spans="12:13" x14ac:dyDescent="0.25">
      <c r="L236" s="343"/>
      <c r="M236" s="343"/>
    </row>
    <row r="237" spans="12:13" x14ac:dyDescent="0.25">
      <c r="L237" s="343"/>
      <c r="M237" s="343"/>
    </row>
    <row r="238" spans="12:13" x14ac:dyDescent="0.25">
      <c r="L238" s="343"/>
      <c r="M238" s="343"/>
    </row>
    <row r="239" spans="12:13" x14ac:dyDescent="0.25">
      <c r="L239" s="343"/>
      <c r="M239" s="343"/>
    </row>
    <row r="240" spans="12:13" x14ac:dyDescent="0.25">
      <c r="L240" s="343"/>
      <c r="M240" s="343"/>
    </row>
    <row r="241" spans="12:13" x14ac:dyDescent="0.25">
      <c r="L241" s="343"/>
      <c r="M241" s="343"/>
    </row>
    <row r="242" spans="12:13" x14ac:dyDescent="0.25">
      <c r="L242" s="343"/>
      <c r="M242" s="343"/>
    </row>
    <row r="243" spans="12:13" x14ac:dyDescent="0.25">
      <c r="L243" s="343"/>
      <c r="M243" s="343"/>
    </row>
    <row r="244" spans="12:13" x14ac:dyDescent="0.25">
      <c r="L244" s="343"/>
      <c r="M244" s="343"/>
    </row>
    <row r="245" spans="12:13" x14ac:dyDescent="0.25">
      <c r="L245" s="343"/>
      <c r="M245" s="343"/>
    </row>
    <row r="246" spans="12:13" x14ac:dyDescent="0.25">
      <c r="L246" s="343"/>
      <c r="M246" s="343"/>
    </row>
    <row r="247" spans="12:13" x14ac:dyDescent="0.25">
      <c r="L247" s="343"/>
      <c r="M247" s="343"/>
    </row>
    <row r="248" spans="12:13" x14ac:dyDescent="0.25">
      <c r="L248" s="343"/>
      <c r="M248" s="343"/>
    </row>
    <row r="249" spans="12:13" x14ac:dyDescent="0.25">
      <c r="L249" s="343"/>
      <c r="M249" s="343"/>
    </row>
    <row r="250" spans="12:13" x14ac:dyDescent="0.25">
      <c r="L250" s="343"/>
      <c r="M250" s="343"/>
    </row>
    <row r="251" spans="12:13" x14ac:dyDescent="0.25">
      <c r="L251" s="343"/>
      <c r="M251" s="343"/>
    </row>
    <row r="252" spans="12:13" x14ac:dyDescent="0.25">
      <c r="L252" s="343"/>
      <c r="M252" s="343"/>
    </row>
    <row r="253" spans="12:13" x14ac:dyDescent="0.25">
      <c r="L253" s="343"/>
      <c r="M253" s="343"/>
    </row>
    <row r="254" spans="12:13" x14ac:dyDescent="0.25">
      <c r="L254" s="343"/>
      <c r="M254" s="343"/>
    </row>
    <row r="255" spans="12:13" x14ac:dyDescent="0.25">
      <c r="L255" s="343"/>
      <c r="M255" s="343"/>
    </row>
    <row r="256" spans="12:13" x14ac:dyDescent="0.25">
      <c r="L256" s="343"/>
      <c r="M256" s="343"/>
    </row>
    <row r="257" spans="12:13" x14ac:dyDescent="0.25">
      <c r="L257" s="343"/>
      <c r="M257" s="343"/>
    </row>
    <row r="258" spans="12:13" x14ac:dyDescent="0.25">
      <c r="L258" s="343"/>
      <c r="M258" s="343"/>
    </row>
    <row r="259" spans="12:13" x14ac:dyDescent="0.25">
      <c r="L259" s="343"/>
      <c r="M259" s="343"/>
    </row>
    <row r="260" spans="12:13" x14ac:dyDescent="0.25">
      <c r="L260" s="343"/>
      <c r="M260" s="343"/>
    </row>
    <row r="261" spans="12:13" x14ac:dyDescent="0.25">
      <c r="L261" s="343"/>
      <c r="M261" s="343"/>
    </row>
    <row r="262" spans="12:13" x14ac:dyDescent="0.25">
      <c r="L262" s="343"/>
      <c r="M262" s="343"/>
    </row>
    <row r="263" spans="12:13" x14ac:dyDescent="0.25">
      <c r="L263" s="343"/>
      <c r="M263" s="343"/>
    </row>
    <row r="264" spans="12:13" x14ac:dyDescent="0.25">
      <c r="L264" s="343"/>
      <c r="M264" s="343"/>
    </row>
    <row r="265" spans="12:13" x14ac:dyDescent="0.25">
      <c r="L265" s="343"/>
      <c r="M265" s="343"/>
    </row>
    <row r="266" spans="12:13" x14ac:dyDescent="0.25">
      <c r="L266" s="343"/>
      <c r="M266" s="343"/>
    </row>
    <row r="267" spans="12:13" x14ac:dyDescent="0.25">
      <c r="L267" s="343"/>
      <c r="M267" s="343"/>
    </row>
    <row r="268" spans="12:13" x14ac:dyDescent="0.25">
      <c r="L268" s="343"/>
      <c r="M268" s="343"/>
    </row>
    <row r="269" spans="12:13" x14ac:dyDescent="0.25">
      <c r="L269" s="343"/>
      <c r="M269" s="343"/>
    </row>
    <row r="270" spans="12:13" x14ac:dyDescent="0.25">
      <c r="L270" s="343"/>
      <c r="M270" s="343"/>
    </row>
    <row r="271" spans="12:13" x14ac:dyDescent="0.25">
      <c r="L271" s="343"/>
      <c r="M271" s="343"/>
    </row>
    <row r="272" spans="12:13" x14ac:dyDescent="0.25">
      <c r="L272" s="343"/>
      <c r="M272" s="343"/>
    </row>
    <row r="273" spans="12:13" x14ac:dyDescent="0.25">
      <c r="L273" s="343"/>
      <c r="M273" s="343"/>
    </row>
    <row r="274" spans="12:13" x14ac:dyDescent="0.25">
      <c r="L274" s="343"/>
      <c r="M274" s="343"/>
    </row>
    <row r="275" spans="12:13" x14ac:dyDescent="0.25">
      <c r="L275" s="343"/>
      <c r="M275" s="343"/>
    </row>
    <row r="276" spans="12:13" x14ac:dyDescent="0.25">
      <c r="L276" s="343"/>
      <c r="M276" s="343"/>
    </row>
    <row r="277" spans="12:13" x14ac:dyDescent="0.25">
      <c r="L277" s="343"/>
      <c r="M277" s="343"/>
    </row>
    <row r="278" spans="12:13" x14ac:dyDescent="0.25">
      <c r="L278" s="343"/>
      <c r="M278" s="343"/>
    </row>
    <row r="279" spans="12:13" x14ac:dyDescent="0.25">
      <c r="L279" s="343"/>
      <c r="M279" s="343"/>
    </row>
    <row r="280" spans="12:13" x14ac:dyDescent="0.25">
      <c r="L280" s="343"/>
      <c r="M280" s="343"/>
    </row>
    <row r="281" spans="12:13" x14ac:dyDescent="0.25">
      <c r="L281" s="343"/>
      <c r="M281" s="343"/>
    </row>
    <row r="282" spans="12:13" x14ac:dyDescent="0.25">
      <c r="L282" s="343"/>
      <c r="M282" s="343"/>
    </row>
    <row r="283" spans="12:13" x14ac:dyDescent="0.25">
      <c r="L283" s="343"/>
      <c r="M283" s="343"/>
    </row>
    <row r="284" spans="12:13" x14ac:dyDescent="0.25">
      <c r="L284" s="343"/>
      <c r="M284" s="343"/>
    </row>
    <row r="285" spans="12:13" x14ac:dyDescent="0.25">
      <c r="L285" s="343"/>
      <c r="M285" s="343"/>
    </row>
    <row r="286" spans="12:13" x14ac:dyDescent="0.25">
      <c r="L286" s="343"/>
      <c r="M286" s="343"/>
    </row>
    <row r="287" spans="12:13" x14ac:dyDescent="0.25">
      <c r="L287" s="343"/>
      <c r="M287" s="343"/>
    </row>
    <row r="288" spans="12:13" x14ac:dyDescent="0.25">
      <c r="L288" s="343"/>
      <c r="M288" s="343"/>
    </row>
    <row r="289" spans="12:13" x14ac:dyDescent="0.25">
      <c r="L289" s="343"/>
      <c r="M289" s="343"/>
    </row>
    <row r="290" spans="12:13" x14ac:dyDescent="0.25">
      <c r="L290" s="343"/>
      <c r="M290" s="343"/>
    </row>
    <row r="291" spans="12:13" x14ac:dyDescent="0.25">
      <c r="L291" s="343"/>
      <c r="M291" s="343"/>
    </row>
    <row r="292" spans="12:13" x14ac:dyDescent="0.25">
      <c r="L292" s="343"/>
      <c r="M292" s="343"/>
    </row>
    <row r="293" spans="12:13" x14ac:dyDescent="0.25">
      <c r="L293" s="343"/>
      <c r="M293" s="343"/>
    </row>
    <row r="294" spans="12:13" x14ac:dyDescent="0.25">
      <c r="L294" s="343"/>
      <c r="M294" s="343"/>
    </row>
    <row r="295" spans="12:13" x14ac:dyDescent="0.25">
      <c r="L295" s="343"/>
      <c r="M295" s="343"/>
    </row>
    <row r="296" spans="12:13" x14ac:dyDescent="0.25">
      <c r="L296" s="343"/>
      <c r="M296" s="343"/>
    </row>
    <row r="297" spans="12:13" x14ac:dyDescent="0.25">
      <c r="L297" s="343"/>
      <c r="M297" s="343"/>
    </row>
    <row r="298" spans="12:13" x14ac:dyDescent="0.25">
      <c r="L298" s="343"/>
      <c r="M298" s="343"/>
    </row>
    <row r="299" spans="12:13" x14ac:dyDescent="0.25">
      <c r="L299" s="343"/>
      <c r="M299" s="343"/>
    </row>
    <row r="300" spans="12:13" x14ac:dyDescent="0.25">
      <c r="L300" s="343"/>
      <c r="M300" s="343"/>
    </row>
    <row r="301" spans="12:13" x14ac:dyDescent="0.25">
      <c r="L301" s="343"/>
      <c r="M301" s="343"/>
    </row>
    <row r="302" spans="12:13" x14ac:dyDescent="0.25">
      <c r="L302" s="343"/>
      <c r="M302" s="343"/>
    </row>
    <row r="303" spans="12:13" x14ac:dyDescent="0.25">
      <c r="L303" s="343"/>
      <c r="M303" s="343"/>
    </row>
    <row r="304" spans="12:13" x14ac:dyDescent="0.25">
      <c r="L304" s="343"/>
      <c r="M304" s="343"/>
    </row>
    <row r="305" spans="12:13" x14ac:dyDescent="0.25">
      <c r="L305" s="343"/>
      <c r="M305" s="343"/>
    </row>
    <row r="306" spans="12:13" x14ac:dyDescent="0.25">
      <c r="L306" s="343"/>
      <c r="M306" s="343"/>
    </row>
    <row r="307" spans="12:13" x14ac:dyDescent="0.25">
      <c r="L307" s="343"/>
      <c r="M307" s="343"/>
    </row>
    <row r="308" spans="12:13" x14ac:dyDescent="0.25">
      <c r="L308" s="343"/>
      <c r="M308" s="343"/>
    </row>
    <row r="309" spans="12:13" x14ac:dyDescent="0.25">
      <c r="L309" s="343"/>
      <c r="M309" s="343"/>
    </row>
    <row r="310" spans="12:13" x14ac:dyDescent="0.25">
      <c r="L310" s="343"/>
      <c r="M310" s="343"/>
    </row>
    <row r="311" spans="12:13" x14ac:dyDescent="0.25">
      <c r="L311" s="343"/>
      <c r="M311" s="343"/>
    </row>
    <row r="312" spans="12:13" x14ac:dyDescent="0.25">
      <c r="L312" s="343"/>
      <c r="M312" s="343"/>
    </row>
    <row r="313" spans="12:13" x14ac:dyDescent="0.25">
      <c r="L313" s="343"/>
      <c r="M313" s="343"/>
    </row>
    <row r="314" spans="12:13" x14ac:dyDescent="0.25">
      <c r="L314" s="343"/>
      <c r="M314" s="343"/>
    </row>
    <row r="315" spans="12:13" x14ac:dyDescent="0.25">
      <c r="L315" s="343"/>
      <c r="M315" s="343"/>
    </row>
    <row r="316" spans="12:13" x14ac:dyDescent="0.25">
      <c r="L316" s="343"/>
      <c r="M316" s="343"/>
    </row>
    <row r="317" spans="12:13" x14ac:dyDescent="0.25">
      <c r="L317" s="343"/>
      <c r="M317" s="343"/>
    </row>
    <row r="318" spans="12:13" x14ac:dyDescent="0.25">
      <c r="L318" s="343"/>
      <c r="M318" s="343"/>
    </row>
    <row r="319" spans="12:13" x14ac:dyDescent="0.25">
      <c r="L319" s="343"/>
      <c r="M319" s="343"/>
    </row>
    <row r="320" spans="12:13" x14ac:dyDescent="0.25">
      <c r="L320" s="343"/>
      <c r="M320" s="343"/>
    </row>
    <row r="321" spans="12:13" x14ac:dyDescent="0.25">
      <c r="L321" s="343"/>
      <c r="M321" s="343"/>
    </row>
    <row r="322" spans="12:13" x14ac:dyDescent="0.25">
      <c r="L322" s="343"/>
      <c r="M322" s="343"/>
    </row>
    <row r="323" spans="12:13" x14ac:dyDescent="0.25">
      <c r="L323" s="343"/>
      <c r="M323" s="343"/>
    </row>
    <row r="324" spans="12:13" x14ac:dyDescent="0.25">
      <c r="L324" s="343"/>
      <c r="M324" s="343"/>
    </row>
    <row r="325" spans="12:13" x14ac:dyDescent="0.25">
      <c r="L325" s="343"/>
      <c r="M325" s="343"/>
    </row>
    <row r="326" spans="12:13" x14ac:dyDescent="0.25">
      <c r="L326" s="343"/>
      <c r="M326" s="343"/>
    </row>
    <row r="327" spans="12:13" x14ac:dyDescent="0.25">
      <c r="L327" s="343"/>
      <c r="M327" s="343"/>
    </row>
    <row r="328" spans="12:13" x14ac:dyDescent="0.25">
      <c r="L328" s="343"/>
      <c r="M328" s="343"/>
    </row>
    <row r="329" spans="12:13" x14ac:dyDescent="0.25">
      <c r="L329" s="343"/>
      <c r="M329" s="343"/>
    </row>
    <row r="330" spans="12:13" x14ac:dyDescent="0.25">
      <c r="L330" s="343"/>
      <c r="M330" s="343"/>
    </row>
    <row r="331" spans="12:13" x14ac:dyDescent="0.25">
      <c r="L331" s="343"/>
      <c r="M331" s="343"/>
    </row>
    <row r="332" spans="12:13" x14ac:dyDescent="0.25">
      <c r="L332" s="343"/>
      <c r="M332" s="343"/>
    </row>
    <row r="333" spans="12:13" x14ac:dyDescent="0.25">
      <c r="L333" s="343"/>
      <c r="M333" s="343"/>
    </row>
    <row r="334" spans="12:13" x14ac:dyDescent="0.25">
      <c r="L334" s="343"/>
      <c r="M334" s="343"/>
    </row>
    <row r="335" spans="12:13" x14ac:dyDescent="0.25">
      <c r="L335" s="343"/>
      <c r="M335" s="343"/>
    </row>
    <row r="336" spans="12:13" x14ac:dyDescent="0.25">
      <c r="L336" s="343"/>
      <c r="M336" s="343"/>
    </row>
    <row r="337" spans="12:13" x14ac:dyDescent="0.25">
      <c r="L337" s="343"/>
      <c r="M337" s="343"/>
    </row>
    <row r="338" spans="12:13" x14ac:dyDescent="0.25">
      <c r="L338" s="343"/>
      <c r="M338" s="343"/>
    </row>
    <row r="339" spans="12:13" x14ac:dyDescent="0.25">
      <c r="L339" s="343"/>
      <c r="M339" s="343"/>
    </row>
    <row r="340" spans="12:13" x14ac:dyDescent="0.25">
      <c r="L340" s="343"/>
      <c r="M340" s="343"/>
    </row>
    <row r="341" spans="12:13" x14ac:dyDescent="0.25">
      <c r="L341" s="343"/>
      <c r="M341" s="343"/>
    </row>
    <row r="342" spans="12:13" x14ac:dyDescent="0.25">
      <c r="L342" s="343"/>
      <c r="M342" s="343"/>
    </row>
    <row r="343" spans="12:13" x14ac:dyDescent="0.25">
      <c r="L343" s="343"/>
      <c r="M343" s="343"/>
    </row>
    <row r="344" spans="12:13" x14ac:dyDescent="0.25">
      <c r="L344" s="343"/>
      <c r="M344" s="343"/>
    </row>
    <row r="345" spans="12:13" x14ac:dyDescent="0.25">
      <c r="L345" s="343"/>
      <c r="M345" s="343"/>
    </row>
    <row r="346" spans="12:13" x14ac:dyDescent="0.25">
      <c r="L346" s="343"/>
      <c r="M346" s="343"/>
    </row>
    <row r="347" spans="12:13" x14ac:dyDescent="0.25">
      <c r="L347" s="343"/>
      <c r="M347" s="343"/>
    </row>
    <row r="348" spans="12:13" x14ac:dyDescent="0.25">
      <c r="L348" s="343"/>
      <c r="M348" s="343"/>
    </row>
    <row r="349" spans="12:13" x14ac:dyDescent="0.25">
      <c r="L349" s="343"/>
      <c r="M349" s="343"/>
    </row>
    <row r="350" spans="12:13" x14ac:dyDescent="0.25">
      <c r="L350" s="343"/>
      <c r="M350" s="343"/>
    </row>
    <row r="351" spans="12:13" x14ac:dyDescent="0.25">
      <c r="L351" s="343"/>
      <c r="M351" s="343"/>
    </row>
    <row r="352" spans="12:13" x14ac:dyDescent="0.25">
      <c r="L352" s="343"/>
      <c r="M352" s="343"/>
    </row>
    <row r="353" spans="12:13" x14ac:dyDescent="0.25">
      <c r="L353" s="343"/>
      <c r="M353" s="343"/>
    </row>
    <row r="354" spans="12:13" x14ac:dyDescent="0.25">
      <c r="L354" s="343"/>
      <c r="M354" s="343"/>
    </row>
    <row r="355" spans="12:13" x14ac:dyDescent="0.25">
      <c r="L355" s="343"/>
      <c r="M355" s="343"/>
    </row>
    <row r="356" spans="12:13" x14ac:dyDescent="0.25">
      <c r="L356" s="343"/>
      <c r="M356" s="343"/>
    </row>
    <row r="357" spans="12:13" x14ac:dyDescent="0.25">
      <c r="L357" s="343"/>
      <c r="M357" s="343"/>
    </row>
    <row r="358" spans="12:13" x14ac:dyDescent="0.25">
      <c r="L358" s="343"/>
      <c r="M358" s="343"/>
    </row>
    <row r="359" spans="12:13" x14ac:dyDescent="0.25">
      <c r="L359" s="343"/>
      <c r="M359" s="343"/>
    </row>
    <row r="360" spans="12:13" x14ac:dyDescent="0.25">
      <c r="L360" s="343"/>
      <c r="M360" s="343"/>
    </row>
    <row r="361" spans="12:13" x14ac:dyDescent="0.25">
      <c r="L361" s="343"/>
      <c r="M361" s="343"/>
    </row>
    <row r="362" spans="12:13" x14ac:dyDescent="0.25">
      <c r="L362" s="343"/>
      <c r="M362" s="343"/>
    </row>
    <row r="363" spans="12:13" x14ac:dyDescent="0.25">
      <c r="L363" s="343"/>
      <c r="M363" s="343"/>
    </row>
    <row r="364" spans="12:13" x14ac:dyDescent="0.25">
      <c r="L364" s="343"/>
      <c r="M364" s="343"/>
    </row>
    <row r="365" spans="12:13" x14ac:dyDescent="0.25">
      <c r="L365" s="343"/>
      <c r="M365" s="343"/>
    </row>
    <row r="366" spans="12:13" x14ac:dyDescent="0.25">
      <c r="L366" s="343"/>
      <c r="M366" s="343"/>
    </row>
    <row r="367" spans="12:13" x14ac:dyDescent="0.25">
      <c r="L367" s="343"/>
      <c r="M367" s="343"/>
    </row>
    <row r="368" spans="12:13" x14ac:dyDescent="0.25">
      <c r="L368" s="343"/>
      <c r="M368" s="343"/>
    </row>
    <row r="369" spans="12:13" x14ac:dyDescent="0.25">
      <c r="L369" s="343"/>
      <c r="M369" s="343"/>
    </row>
    <row r="370" spans="12:13" x14ac:dyDescent="0.25">
      <c r="L370" s="343"/>
      <c r="M370" s="343"/>
    </row>
    <row r="371" spans="12:13" x14ac:dyDescent="0.25">
      <c r="L371" s="343"/>
      <c r="M371" s="343"/>
    </row>
    <row r="372" spans="12:13" x14ac:dyDescent="0.25">
      <c r="L372" s="343"/>
      <c r="M372" s="343"/>
    </row>
    <row r="373" spans="12:13" x14ac:dyDescent="0.25">
      <c r="L373" s="343"/>
      <c r="M373" s="343"/>
    </row>
    <row r="374" spans="12:13" x14ac:dyDescent="0.25">
      <c r="L374" s="343"/>
      <c r="M374" s="343"/>
    </row>
    <row r="375" spans="12:13" x14ac:dyDescent="0.25">
      <c r="L375" s="343"/>
      <c r="M375" s="343"/>
    </row>
    <row r="376" spans="12:13" x14ac:dyDescent="0.25">
      <c r="L376" s="343"/>
      <c r="M376" s="343"/>
    </row>
    <row r="377" spans="12:13" x14ac:dyDescent="0.25">
      <c r="L377" s="343"/>
      <c r="M377" s="343"/>
    </row>
    <row r="378" spans="12:13" x14ac:dyDescent="0.25">
      <c r="L378" s="343"/>
      <c r="M378" s="343"/>
    </row>
    <row r="379" spans="12:13" x14ac:dyDescent="0.25">
      <c r="L379" s="343"/>
      <c r="M379" s="343"/>
    </row>
    <row r="380" spans="12:13" x14ac:dyDescent="0.25">
      <c r="L380" s="343"/>
      <c r="M380" s="343"/>
    </row>
    <row r="381" spans="12:13" x14ac:dyDescent="0.25">
      <c r="L381" s="343"/>
      <c r="M381" s="343"/>
    </row>
    <row r="382" spans="12:13" x14ac:dyDescent="0.25">
      <c r="L382" s="343"/>
      <c r="M382" s="343"/>
    </row>
    <row r="383" spans="12:13" x14ac:dyDescent="0.25">
      <c r="L383" s="343"/>
      <c r="M383" s="343"/>
    </row>
    <row r="384" spans="12:13" x14ac:dyDescent="0.25">
      <c r="L384" s="343"/>
      <c r="M384" s="343"/>
    </row>
    <row r="385" spans="12:13" x14ac:dyDescent="0.25">
      <c r="L385" s="343"/>
      <c r="M385" s="343"/>
    </row>
    <row r="386" spans="12:13" x14ac:dyDescent="0.25">
      <c r="L386" s="343"/>
      <c r="M386" s="343"/>
    </row>
    <row r="387" spans="12:13" x14ac:dyDescent="0.25">
      <c r="L387" s="343"/>
      <c r="M387" s="343"/>
    </row>
    <row r="388" spans="12:13" x14ac:dyDescent="0.25">
      <c r="L388" s="343"/>
      <c r="M388" s="343"/>
    </row>
    <row r="389" spans="12:13" x14ac:dyDescent="0.25">
      <c r="L389" s="343"/>
      <c r="M389" s="343"/>
    </row>
    <row r="390" spans="12:13" x14ac:dyDescent="0.25">
      <c r="L390" s="343"/>
      <c r="M390" s="343"/>
    </row>
    <row r="391" spans="12:13" x14ac:dyDescent="0.25">
      <c r="L391" s="343"/>
      <c r="M391" s="343"/>
    </row>
    <row r="392" spans="12:13" x14ac:dyDescent="0.25">
      <c r="L392" s="343"/>
      <c r="M392" s="343"/>
    </row>
    <row r="393" spans="12:13" x14ac:dyDescent="0.25">
      <c r="L393" s="343"/>
      <c r="M393" s="343"/>
    </row>
    <row r="394" spans="12:13" x14ac:dyDescent="0.25">
      <c r="L394" s="343"/>
      <c r="M394" s="343"/>
    </row>
    <row r="395" spans="12:13" x14ac:dyDescent="0.25">
      <c r="L395" s="343"/>
      <c r="M395" s="343"/>
    </row>
    <row r="396" spans="12:13" x14ac:dyDescent="0.25">
      <c r="L396" s="343"/>
      <c r="M396" s="343"/>
    </row>
    <row r="397" spans="12:13" x14ac:dyDescent="0.25">
      <c r="L397" s="343"/>
      <c r="M397" s="343"/>
    </row>
    <row r="398" spans="12:13" x14ac:dyDescent="0.25">
      <c r="L398" s="343"/>
      <c r="M398" s="343"/>
    </row>
    <row r="399" spans="12:13" x14ac:dyDescent="0.25">
      <c r="L399" s="343"/>
      <c r="M399" s="343"/>
    </row>
    <row r="400" spans="12:13" x14ac:dyDescent="0.25">
      <c r="L400" s="343"/>
      <c r="M400" s="343"/>
    </row>
    <row r="401" spans="12:13" x14ac:dyDescent="0.25">
      <c r="L401" s="343"/>
      <c r="M401" s="343"/>
    </row>
    <row r="402" spans="12:13" x14ac:dyDescent="0.25">
      <c r="L402" s="343"/>
      <c r="M402" s="343"/>
    </row>
    <row r="403" spans="12:13" x14ac:dyDescent="0.25">
      <c r="L403" s="343"/>
      <c r="M403" s="343"/>
    </row>
    <row r="404" spans="12:13" x14ac:dyDescent="0.25">
      <c r="L404" s="343"/>
      <c r="M404" s="343"/>
    </row>
    <row r="405" spans="12:13" x14ac:dyDescent="0.25">
      <c r="L405" s="343"/>
      <c r="M405" s="343"/>
    </row>
    <row r="406" spans="12:13" x14ac:dyDescent="0.25">
      <c r="L406" s="343"/>
      <c r="M406" s="343"/>
    </row>
    <row r="407" spans="12:13" x14ac:dyDescent="0.25">
      <c r="L407" s="343"/>
      <c r="M407" s="343"/>
    </row>
    <row r="408" spans="12:13" x14ac:dyDescent="0.25">
      <c r="L408" s="343"/>
      <c r="M408" s="343"/>
    </row>
    <row r="409" spans="12:13" x14ac:dyDescent="0.25">
      <c r="L409" s="343"/>
      <c r="M409" s="343"/>
    </row>
    <row r="410" spans="12:13" x14ac:dyDescent="0.25">
      <c r="L410" s="343"/>
      <c r="M410" s="343"/>
    </row>
    <row r="411" spans="12:13" x14ac:dyDescent="0.25">
      <c r="L411" s="343"/>
      <c r="M411" s="343"/>
    </row>
    <row r="412" spans="12:13" x14ac:dyDescent="0.25">
      <c r="L412" s="343"/>
      <c r="M412" s="343"/>
    </row>
    <row r="413" spans="12:13" x14ac:dyDescent="0.25">
      <c r="L413" s="343"/>
      <c r="M413" s="343"/>
    </row>
    <row r="414" spans="12:13" x14ac:dyDescent="0.25">
      <c r="L414" s="343"/>
      <c r="M414" s="343"/>
    </row>
    <row r="415" spans="12:13" x14ac:dyDescent="0.25">
      <c r="L415" s="343"/>
      <c r="M415" s="343"/>
    </row>
    <row r="416" spans="12:13" x14ac:dyDescent="0.25">
      <c r="L416" s="343"/>
      <c r="M416" s="343"/>
    </row>
    <row r="417" spans="12:13" x14ac:dyDescent="0.25">
      <c r="L417" s="343"/>
      <c r="M417" s="343"/>
    </row>
    <row r="418" spans="12:13" x14ac:dyDescent="0.25">
      <c r="L418" s="343"/>
      <c r="M418" s="343"/>
    </row>
    <row r="419" spans="12:13" x14ac:dyDescent="0.25">
      <c r="L419" s="343"/>
      <c r="M419" s="343"/>
    </row>
    <row r="420" spans="12:13" x14ac:dyDescent="0.25">
      <c r="L420" s="343"/>
      <c r="M420" s="343"/>
    </row>
    <row r="421" spans="12:13" x14ac:dyDescent="0.25">
      <c r="L421" s="343"/>
      <c r="M421" s="343"/>
    </row>
    <row r="422" spans="12:13" x14ac:dyDescent="0.25">
      <c r="L422" s="343"/>
      <c r="M422" s="343"/>
    </row>
    <row r="423" spans="12:13" x14ac:dyDescent="0.25">
      <c r="L423" s="343"/>
      <c r="M423" s="343"/>
    </row>
    <row r="424" spans="12:13" x14ac:dyDescent="0.25">
      <c r="L424" s="343"/>
      <c r="M424" s="343"/>
    </row>
    <row r="425" spans="12:13" x14ac:dyDescent="0.25">
      <c r="L425" s="343"/>
      <c r="M425" s="343"/>
    </row>
    <row r="426" spans="12:13" x14ac:dyDescent="0.25">
      <c r="L426" s="343"/>
      <c r="M426" s="343"/>
    </row>
    <row r="427" spans="12:13" x14ac:dyDescent="0.25">
      <c r="L427" s="343"/>
      <c r="M427" s="343"/>
    </row>
    <row r="428" spans="12:13" x14ac:dyDescent="0.25">
      <c r="L428" s="343"/>
      <c r="M428" s="343"/>
    </row>
    <row r="429" spans="12:13" x14ac:dyDescent="0.25">
      <c r="L429" s="343"/>
      <c r="M429" s="343"/>
    </row>
    <row r="430" spans="12:13" x14ac:dyDescent="0.25">
      <c r="L430" s="343"/>
      <c r="M430" s="343"/>
    </row>
    <row r="431" spans="12:13" x14ac:dyDescent="0.25">
      <c r="L431" s="343"/>
      <c r="M431" s="343"/>
    </row>
    <row r="432" spans="12:13" x14ac:dyDescent="0.25">
      <c r="L432" s="343"/>
      <c r="M432" s="343"/>
    </row>
    <row r="433" spans="12:13" x14ac:dyDescent="0.25">
      <c r="L433" s="343"/>
      <c r="M433" s="343"/>
    </row>
    <row r="434" spans="12:13" x14ac:dyDescent="0.25">
      <c r="L434" s="343"/>
      <c r="M434" s="343"/>
    </row>
    <row r="435" spans="12:13" x14ac:dyDescent="0.25">
      <c r="L435" s="343"/>
      <c r="M435" s="343"/>
    </row>
    <row r="436" spans="12:13" x14ac:dyDescent="0.25">
      <c r="L436" s="343"/>
      <c r="M436" s="343"/>
    </row>
    <row r="437" spans="12:13" x14ac:dyDescent="0.25">
      <c r="L437" s="343"/>
      <c r="M437" s="343"/>
    </row>
    <row r="438" spans="12:13" x14ac:dyDescent="0.25">
      <c r="L438" s="343"/>
      <c r="M438" s="343"/>
    </row>
    <row r="439" spans="12:13" x14ac:dyDescent="0.25">
      <c r="L439" s="343"/>
      <c r="M439" s="343"/>
    </row>
    <row r="440" spans="12:13" x14ac:dyDescent="0.25">
      <c r="L440" s="343"/>
      <c r="M440" s="343"/>
    </row>
    <row r="441" spans="12:13" x14ac:dyDescent="0.25">
      <c r="L441" s="343"/>
      <c r="M441" s="343"/>
    </row>
    <row r="442" spans="12:13" x14ac:dyDescent="0.25">
      <c r="L442" s="343"/>
      <c r="M442" s="343"/>
    </row>
    <row r="443" spans="12:13" x14ac:dyDescent="0.25">
      <c r="L443" s="343"/>
      <c r="M443" s="343"/>
    </row>
    <row r="444" spans="12:13" x14ac:dyDescent="0.25">
      <c r="L444" s="343"/>
      <c r="M444" s="343"/>
    </row>
    <row r="445" spans="12:13" x14ac:dyDescent="0.25">
      <c r="L445" s="343"/>
      <c r="M445" s="343"/>
    </row>
    <row r="446" spans="12:13" x14ac:dyDescent="0.25">
      <c r="L446" s="343"/>
      <c r="M446" s="343"/>
    </row>
    <row r="447" spans="12:13" x14ac:dyDescent="0.25">
      <c r="L447" s="343"/>
      <c r="M447" s="343"/>
    </row>
    <row r="448" spans="12:13" x14ac:dyDescent="0.25">
      <c r="L448" s="343"/>
      <c r="M448" s="343"/>
    </row>
    <row r="449" spans="12:13" x14ac:dyDescent="0.25">
      <c r="L449" s="343"/>
      <c r="M449" s="343"/>
    </row>
    <row r="450" spans="12:13" x14ac:dyDescent="0.25">
      <c r="L450" s="343"/>
      <c r="M450" s="343"/>
    </row>
    <row r="451" spans="12:13" x14ac:dyDescent="0.25">
      <c r="L451" s="343"/>
      <c r="M451" s="343"/>
    </row>
    <row r="452" spans="12:13" x14ac:dyDescent="0.25">
      <c r="L452" s="343"/>
      <c r="M452" s="343"/>
    </row>
    <row r="453" spans="12:13" x14ac:dyDescent="0.25">
      <c r="L453" s="343"/>
      <c r="M453" s="343"/>
    </row>
    <row r="454" spans="12:13" x14ac:dyDescent="0.25">
      <c r="L454" s="343"/>
      <c r="M454" s="343"/>
    </row>
    <row r="455" spans="12:13" x14ac:dyDescent="0.25">
      <c r="L455" s="343"/>
      <c r="M455" s="343"/>
    </row>
    <row r="456" spans="12:13" x14ac:dyDescent="0.25">
      <c r="L456" s="343"/>
      <c r="M456" s="343"/>
    </row>
    <row r="457" spans="12:13" x14ac:dyDescent="0.25">
      <c r="L457" s="343"/>
      <c r="M457" s="343"/>
    </row>
    <row r="458" spans="12:13" x14ac:dyDescent="0.25">
      <c r="L458" s="343"/>
      <c r="M458" s="343"/>
    </row>
    <row r="459" spans="12:13" x14ac:dyDescent="0.25">
      <c r="L459" s="343"/>
      <c r="M459" s="343"/>
    </row>
    <row r="460" spans="12:13" x14ac:dyDescent="0.25">
      <c r="L460" s="343"/>
      <c r="M460" s="343"/>
    </row>
    <row r="461" spans="12:13" x14ac:dyDescent="0.25">
      <c r="L461" s="343"/>
      <c r="M461" s="343"/>
    </row>
    <row r="462" spans="12:13" x14ac:dyDescent="0.25">
      <c r="L462" s="343"/>
      <c r="M462" s="343"/>
    </row>
    <row r="463" spans="12:13" x14ac:dyDescent="0.25">
      <c r="L463" s="343"/>
      <c r="M463" s="343"/>
    </row>
    <row r="464" spans="12:13" x14ac:dyDescent="0.25">
      <c r="L464" s="343"/>
      <c r="M464" s="343"/>
    </row>
    <row r="465" spans="12:13" x14ac:dyDescent="0.25">
      <c r="L465" s="343"/>
      <c r="M465" s="343"/>
    </row>
    <row r="466" spans="12:13" x14ac:dyDescent="0.25">
      <c r="L466" s="343"/>
      <c r="M466" s="343"/>
    </row>
    <row r="467" spans="12:13" x14ac:dyDescent="0.25">
      <c r="L467" s="343"/>
      <c r="M467" s="343"/>
    </row>
    <row r="468" spans="12:13" x14ac:dyDescent="0.25">
      <c r="L468" s="343"/>
      <c r="M468" s="343"/>
    </row>
    <row r="469" spans="12:13" x14ac:dyDescent="0.25">
      <c r="L469" s="343"/>
      <c r="M469" s="343"/>
    </row>
    <row r="470" spans="12:13" x14ac:dyDescent="0.25">
      <c r="L470" s="343"/>
      <c r="M470" s="343"/>
    </row>
    <row r="471" spans="12:13" x14ac:dyDescent="0.25">
      <c r="L471" s="343"/>
      <c r="M471" s="343"/>
    </row>
    <row r="472" spans="12:13" x14ac:dyDescent="0.25">
      <c r="L472" s="343"/>
      <c r="M472" s="343"/>
    </row>
    <row r="473" spans="12:13" x14ac:dyDescent="0.25">
      <c r="L473" s="343"/>
      <c r="M473" s="343"/>
    </row>
    <row r="474" spans="12:13" x14ac:dyDescent="0.25">
      <c r="L474" s="343"/>
      <c r="M474" s="343"/>
    </row>
    <row r="475" spans="12:13" x14ac:dyDescent="0.25">
      <c r="L475" s="343"/>
      <c r="M475" s="343"/>
    </row>
    <row r="476" spans="12:13" x14ac:dyDescent="0.25">
      <c r="L476" s="343"/>
      <c r="M476" s="343"/>
    </row>
    <row r="477" spans="12:13" x14ac:dyDescent="0.25">
      <c r="L477" s="343"/>
      <c r="M477" s="343"/>
    </row>
    <row r="478" spans="12:13" x14ac:dyDescent="0.25">
      <c r="L478" s="343"/>
      <c r="M478" s="343"/>
    </row>
    <row r="479" spans="12:13" x14ac:dyDescent="0.25">
      <c r="L479" s="343"/>
      <c r="M479" s="343"/>
    </row>
    <row r="480" spans="12:13" x14ac:dyDescent="0.25">
      <c r="L480" s="343"/>
      <c r="M480" s="343"/>
    </row>
    <row r="481" spans="12:13" x14ac:dyDescent="0.25">
      <c r="L481" s="343"/>
      <c r="M481" s="343"/>
    </row>
    <row r="482" spans="12:13" x14ac:dyDescent="0.25">
      <c r="L482" s="343"/>
      <c r="M482" s="343"/>
    </row>
    <row r="483" spans="12:13" x14ac:dyDescent="0.25">
      <c r="L483" s="343"/>
      <c r="M483" s="343"/>
    </row>
    <row r="484" spans="12:13" x14ac:dyDescent="0.25">
      <c r="L484" s="343"/>
      <c r="M484" s="343"/>
    </row>
    <row r="485" spans="12:13" x14ac:dyDescent="0.25">
      <c r="L485" s="343"/>
      <c r="M485" s="343"/>
    </row>
    <row r="486" spans="12:13" x14ac:dyDescent="0.25">
      <c r="L486" s="343"/>
      <c r="M486" s="343"/>
    </row>
    <row r="487" spans="12:13" x14ac:dyDescent="0.25">
      <c r="L487" s="343"/>
      <c r="M487" s="343"/>
    </row>
    <row r="488" spans="12:13" x14ac:dyDescent="0.25">
      <c r="L488" s="343"/>
      <c r="M488" s="343"/>
    </row>
    <row r="489" spans="12:13" x14ac:dyDescent="0.25">
      <c r="L489" s="343"/>
      <c r="M489" s="343"/>
    </row>
    <row r="490" spans="12:13" x14ac:dyDescent="0.25">
      <c r="L490" s="343"/>
      <c r="M490" s="343"/>
    </row>
    <row r="491" spans="12:13" x14ac:dyDescent="0.25">
      <c r="L491" s="343"/>
      <c r="M491" s="343"/>
    </row>
    <row r="492" spans="12:13" x14ac:dyDescent="0.25">
      <c r="L492" s="343"/>
      <c r="M492" s="343"/>
    </row>
    <row r="493" spans="12:13" x14ac:dyDescent="0.25">
      <c r="L493" s="343"/>
      <c r="M493" s="343"/>
    </row>
    <row r="494" spans="12:13" x14ac:dyDescent="0.25">
      <c r="L494" s="343"/>
      <c r="M494" s="343"/>
    </row>
    <row r="495" spans="12:13" x14ac:dyDescent="0.25">
      <c r="L495" s="343"/>
      <c r="M495" s="343"/>
    </row>
    <row r="496" spans="12:13" x14ac:dyDescent="0.25">
      <c r="L496" s="343"/>
      <c r="M496" s="343"/>
    </row>
    <row r="497" spans="12:13" x14ac:dyDescent="0.25">
      <c r="L497" s="343"/>
      <c r="M497" s="343"/>
    </row>
    <row r="498" spans="12:13" x14ac:dyDescent="0.25">
      <c r="L498" s="343"/>
      <c r="M498" s="343"/>
    </row>
    <row r="499" spans="12:13" x14ac:dyDescent="0.25">
      <c r="L499" s="343"/>
      <c r="M499" s="343"/>
    </row>
    <row r="500" spans="12:13" x14ac:dyDescent="0.25">
      <c r="L500" s="343"/>
      <c r="M500" s="343"/>
    </row>
    <row r="501" spans="12:13" x14ac:dyDescent="0.25">
      <c r="L501" s="343"/>
      <c r="M501" s="343"/>
    </row>
    <row r="502" spans="12:13" x14ac:dyDescent="0.25">
      <c r="L502" s="343"/>
      <c r="M502" s="343"/>
    </row>
    <row r="503" spans="12:13" x14ac:dyDescent="0.25">
      <c r="L503" s="343"/>
      <c r="M503" s="343"/>
    </row>
    <row r="504" spans="12:13" x14ac:dyDescent="0.25">
      <c r="L504" s="343"/>
      <c r="M504" s="343"/>
    </row>
    <row r="505" spans="12:13" x14ac:dyDescent="0.25">
      <c r="L505" s="343"/>
      <c r="M505" s="343"/>
    </row>
    <row r="506" spans="12:13" x14ac:dyDescent="0.25">
      <c r="L506" s="343"/>
      <c r="M506" s="343"/>
    </row>
    <row r="507" spans="12:13" x14ac:dyDescent="0.25">
      <c r="L507" s="343"/>
      <c r="M507" s="343"/>
    </row>
    <row r="508" spans="12:13" x14ac:dyDescent="0.25">
      <c r="L508" s="343"/>
      <c r="M508" s="343"/>
    </row>
    <row r="509" spans="12:13" x14ac:dyDescent="0.25">
      <c r="L509" s="343"/>
      <c r="M509" s="343"/>
    </row>
    <row r="510" spans="12:13" x14ac:dyDescent="0.25">
      <c r="L510" s="343"/>
      <c r="M510" s="343"/>
    </row>
    <row r="511" spans="12:13" x14ac:dyDescent="0.25">
      <c r="L511" s="343"/>
      <c r="M511" s="343"/>
    </row>
    <row r="512" spans="12:13" x14ac:dyDescent="0.25">
      <c r="L512" s="343"/>
      <c r="M512" s="343"/>
    </row>
    <row r="513" spans="12:13" x14ac:dyDescent="0.25">
      <c r="L513" s="343"/>
      <c r="M513" s="343"/>
    </row>
    <row r="514" spans="12:13" x14ac:dyDescent="0.25">
      <c r="L514" s="343"/>
      <c r="M514" s="343"/>
    </row>
    <row r="515" spans="12:13" x14ac:dyDescent="0.25">
      <c r="L515" s="343"/>
      <c r="M515" s="343"/>
    </row>
    <row r="516" spans="12:13" x14ac:dyDescent="0.25">
      <c r="L516" s="343"/>
      <c r="M516" s="343"/>
    </row>
    <row r="517" spans="12:13" x14ac:dyDescent="0.25">
      <c r="L517" s="343"/>
      <c r="M517" s="343"/>
    </row>
    <row r="518" spans="12:13" x14ac:dyDescent="0.25">
      <c r="L518" s="343"/>
      <c r="M518" s="343"/>
    </row>
    <row r="519" spans="12:13" x14ac:dyDescent="0.25">
      <c r="L519" s="343"/>
      <c r="M519" s="343"/>
    </row>
    <row r="520" spans="12:13" x14ac:dyDescent="0.25">
      <c r="L520" s="343"/>
      <c r="M520" s="343"/>
    </row>
    <row r="521" spans="12:13" x14ac:dyDescent="0.25">
      <c r="L521" s="343"/>
      <c r="M521" s="343"/>
    </row>
    <row r="522" spans="12:13" x14ac:dyDescent="0.25">
      <c r="L522" s="343"/>
      <c r="M522" s="343"/>
    </row>
    <row r="523" spans="12:13" x14ac:dyDescent="0.25">
      <c r="L523" s="343"/>
      <c r="M523" s="343"/>
    </row>
    <row r="524" spans="12:13" x14ac:dyDescent="0.25">
      <c r="L524" s="343"/>
      <c r="M524" s="343"/>
    </row>
    <row r="525" spans="12:13" x14ac:dyDescent="0.25">
      <c r="L525" s="343"/>
      <c r="M525" s="343"/>
    </row>
    <row r="526" spans="12:13" x14ac:dyDescent="0.25">
      <c r="L526" s="343"/>
      <c r="M526" s="343"/>
    </row>
    <row r="527" spans="12:13" x14ac:dyDescent="0.25">
      <c r="L527" s="343"/>
      <c r="M527" s="343"/>
    </row>
    <row r="528" spans="12:13" x14ac:dyDescent="0.25">
      <c r="L528" s="343"/>
      <c r="M528" s="343"/>
    </row>
    <row r="529" spans="12:13" x14ac:dyDescent="0.25">
      <c r="L529" s="343"/>
      <c r="M529" s="343"/>
    </row>
    <row r="530" spans="12:13" x14ac:dyDescent="0.25">
      <c r="L530" s="343"/>
      <c r="M530" s="343"/>
    </row>
    <row r="531" spans="12:13" x14ac:dyDescent="0.25">
      <c r="L531" s="343"/>
      <c r="M531" s="343"/>
    </row>
    <row r="532" spans="12:13" x14ac:dyDescent="0.25">
      <c r="L532" s="343"/>
      <c r="M532" s="343"/>
    </row>
    <row r="533" spans="12:13" x14ac:dyDescent="0.25">
      <c r="L533" s="343"/>
      <c r="M533" s="343"/>
    </row>
    <row r="534" spans="12:13" x14ac:dyDescent="0.25">
      <c r="L534" s="343"/>
      <c r="M534" s="343"/>
    </row>
    <row r="535" spans="12:13" x14ac:dyDescent="0.25">
      <c r="L535" s="343"/>
      <c r="M535" s="343"/>
    </row>
    <row r="536" spans="12:13" x14ac:dyDescent="0.25">
      <c r="L536" s="343"/>
      <c r="M536" s="343"/>
    </row>
    <row r="537" spans="12:13" x14ac:dyDescent="0.25">
      <c r="L537" s="343"/>
      <c r="M537" s="343"/>
    </row>
    <row r="538" spans="12:13" x14ac:dyDescent="0.25">
      <c r="L538" s="343"/>
      <c r="M538" s="343"/>
    </row>
    <row r="539" spans="12:13" x14ac:dyDescent="0.25">
      <c r="L539" s="343"/>
      <c r="M539" s="343"/>
    </row>
    <row r="540" spans="12:13" x14ac:dyDescent="0.25">
      <c r="L540" s="343"/>
      <c r="M540" s="343"/>
    </row>
    <row r="541" spans="12:13" x14ac:dyDescent="0.25">
      <c r="L541" s="343"/>
      <c r="M541" s="343"/>
    </row>
    <row r="542" spans="12:13" x14ac:dyDescent="0.25">
      <c r="L542" s="343"/>
      <c r="M542" s="343"/>
    </row>
    <row r="543" spans="12:13" x14ac:dyDescent="0.25">
      <c r="L543" s="343"/>
      <c r="M543" s="343"/>
    </row>
    <row r="544" spans="12:13" x14ac:dyDescent="0.25">
      <c r="L544" s="343"/>
      <c r="M544" s="343"/>
    </row>
    <row r="545" spans="12:13" x14ac:dyDescent="0.25">
      <c r="L545" s="343"/>
      <c r="M545" s="343"/>
    </row>
    <row r="546" spans="12:13" x14ac:dyDescent="0.25">
      <c r="L546" s="343"/>
      <c r="M546" s="343"/>
    </row>
    <row r="547" spans="12:13" x14ac:dyDescent="0.25">
      <c r="L547" s="343"/>
      <c r="M547" s="343"/>
    </row>
    <row r="548" spans="12:13" x14ac:dyDescent="0.25">
      <c r="L548" s="343"/>
      <c r="M548" s="343"/>
    </row>
    <row r="549" spans="12:13" x14ac:dyDescent="0.25">
      <c r="L549" s="343"/>
      <c r="M549" s="343"/>
    </row>
    <row r="550" spans="12:13" x14ac:dyDescent="0.25">
      <c r="L550" s="343"/>
      <c r="M550" s="343"/>
    </row>
    <row r="551" spans="12:13" x14ac:dyDescent="0.25">
      <c r="L551" s="343"/>
      <c r="M551" s="343"/>
    </row>
    <row r="552" spans="12:13" x14ac:dyDescent="0.25">
      <c r="L552" s="343"/>
      <c r="M552" s="343"/>
    </row>
    <row r="553" spans="12:13" x14ac:dyDescent="0.25">
      <c r="L553" s="343"/>
      <c r="M553" s="343"/>
    </row>
    <row r="554" spans="12:13" x14ac:dyDescent="0.25">
      <c r="L554" s="343"/>
      <c r="M554" s="343"/>
    </row>
    <row r="555" spans="12:13" x14ac:dyDescent="0.25">
      <c r="L555" s="343"/>
      <c r="M555" s="343"/>
    </row>
    <row r="556" spans="12:13" x14ac:dyDescent="0.25">
      <c r="L556" s="343"/>
      <c r="M556" s="343"/>
    </row>
    <row r="557" spans="12:13" x14ac:dyDescent="0.25">
      <c r="L557" s="343"/>
      <c r="M557" s="343"/>
    </row>
    <row r="558" spans="12:13" x14ac:dyDescent="0.25">
      <c r="L558" s="343"/>
      <c r="M558" s="343"/>
    </row>
    <row r="559" spans="12:13" x14ac:dyDescent="0.25">
      <c r="L559" s="343"/>
      <c r="M559" s="343"/>
    </row>
    <row r="560" spans="12:13" x14ac:dyDescent="0.25">
      <c r="L560" s="343"/>
      <c r="M560" s="343"/>
    </row>
    <row r="561" spans="12:13" x14ac:dyDescent="0.25">
      <c r="L561" s="343"/>
      <c r="M561" s="343"/>
    </row>
    <row r="562" spans="12:13" x14ac:dyDescent="0.25">
      <c r="L562" s="343"/>
      <c r="M562" s="343"/>
    </row>
    <row r="563" spans="12:13" x14ac:dyDescent="0.25">
      <c r="L563" s="343"/>
      <c r="M563" s="343"/>
    </row>
    <row r="564" spans="12:13" x14ac:dyDescent="0.25">
      <c r="L564" s="343"/>
      <c r="M564" s="343"/>
    </row>
    <row r="565" spans="12:13" x14ac:dyDescent="0.25">
      <c r="L565" s="343"/>
      <c r="M565" s="343"/>
    </row>
    <row r="566" spans="12:13" x14ac:dyDescent="0.25">
      <c r="L566" s="343"/>
      <c r="M566" s="343"/>
    </row>
    <row r="567" spans="12:13" x14ac:dyDescent="0.25">
      <c r="L567" s="343"/>
      <c r="M567" s="343"/>
    </row>
    <row r="568" spans="12:13" x14ac:dyDescent="0.25">
      <c r="L568" s="343"/>
      <c r="M568" s="343"/>
    </row>
    <row r="569" spans="12:13" x14ac:dyDescent="0.25">
      <c r="L569" s="343"/>
      <c r="M569" s="343"/>
    </row>
    <row r="570" spans="12:13" x14ac:dyDescent="0.25">
      <c r="L570" s="343"/>
      <c r="M570" s="343"/>
    </row>
    <row r="571" spans="12:13" x14ac:dyDescent="0.25">
      <c r="L571" s="343"/>
      <c r="M571" s="343"/>
    </row>
    <row r="572" spans="12:13" x14ac:dyDescent="0.25">
      <c r="L572" s="343"/>
      <c r="M572" s="343"/>
    </row>
    <row r="573" spans="12:13" x14ac:dyDescent="0.25">
      <c r="L573" s="343"/>
      <c r="M573" s="343"/>
    </row>
    <row r="574" spans="12:13" x14ac:dyDescent="0.25">
      <c r="L574" s="343"/>
      <c r="M574" s="343"/>
    </row>
    <row r="575" spans="12:13" x14ac:dyDescent="0.25">
      <c r="L575" s="343"/>
      <c r="M575" s="343"/>
    </row>
    <row r="576" spans="12:13" x14ac:dyDescent="0.25">
      <c r="L576" s="343"/>
      <c r="M576" s="343"/>
    </row>
    <row r="577" spans="12:13" x14ac:dyDescent="0.25">
      <c r="L577" s="343"/>
      <c r="M577" s="343"/>
    </row>
    <row r="578" spans="12:13" x14ac:dyDescent="0.25">
      <c r="L578" s="343"/>
      <c r="M578" s="343"/>
    </row>
    <row r="579" spans="12:13" x14ac:dyDescent="0.25">
      <c r="L579" s="343"/>
      <c r="M579" s="343"/>
    </row>
    <row r="580" spans="12:13" x14ac:dyDescent="0.25">
      <c r="L580" s="343"/>
      <c r="M580" s="343"/>
    </row>
    <row r="581" spans="12:13" x14ac:dyDescent="0.25">
      <c r="L581" s="343"/>
      <c r="M581" s="343"/>
    </row>
    <row r="582" spans="12:13" x14ac:dyDescent="0.25">
      <c r="L582" s="343"/>
      <c r="M582" s="343"/>
    </row>
    <row r="583" spans="12:13" x14ac:dyDescent="0.25">
      <c r="L583" s="343"/>
      <c r="M583" s="343"/>
    </row>
    <row r="584" spans="12:13" x14ac:dyDescent="0.25">
      <c r="L584" s="343"/>
      <c r="M584" s="343"/>
    </row>
    <row r="585" spans="12:13" x14ac:dyDescent="0.25">
      <c r="L585" s="343"/>
      <c r="M585" s="343"/>
    </row>
    <row r="586" spans="12:13" x14ac:dyDescent="0.25">
      <c r="L586" s="343"/>
      <c r="M586" s="343"/>
    </row>
    <row r="587" spans="12:13" x14ac:dyDescent="0.25">
      <c r="L587" s="343"/>
      <c r="M587" s="343"/>
    </row>
    <row r="588" spans="12:13" x14ac:dyDescent="0.25">
      <c r="L588" s="343"/>
      <c r="M588" s="343"/>
    </row>
    <row r="589" spans="12:13" x14ac:dyDescent="0.25">
      <c r="L589" s="343"/>
      <c r="M589" s="343"/>
    </row>
    <row r="590" spans="12:13" x14ac:dyDescent="0.25">
      <c r="L590" s="343"/>
      <c r="M590" s="343"/>
    </row>
    <row r="591" spans="12:13" x14ac:dyDescent="0.25">
      <c r="L591" s="343"/>
      <c r="M591" s="343"/>
    </row>
    <row r="592" spans="12:13" x14ac:dyDescent="0.25">
      <c r="L592" s="343"/>
      <c r="M592" s="343"/>
    </row>
    <row r="593" spans="12:13" x14ac:dyDescent="0.25">
      <c r="L593" s="343"/>
      <c r="M593" s="343"/>
    </row>
    <row r="594" spans="12:13" x14ac:dyDescent="0.25">
      <c r="L594" s="343"/>
      <c r="M594" s="343"/>
    </row>
    <row r="595" spans="12:13" x14ac:dyDescent="0.25">
      <c r="L595" s="343"/>
      <c r="M595" s="343"/>
    </row>
    <row r="596" spans="12:13" x14ac:dyDescent="0.25">
      <c r="L596" s="343"/>
      <c r="M596" s="343"/>
    </row>
    <row r="597" spans="12:13" x14ac:dyDescent="0.25">
      <c r="L597" s="343"/>
      <c r="M597" s="343"/>
    </row>
    <row r="598" spans="12:13" x14ac:dyDescent="0.25">
      <c r="L598" s="343"/>
      <c r="M598" s="343"/>
    </row>
    <row r="599" spans="12:13" x14ac:dyDescent="0.25">
      <c r="L599" s="343"/>
      <c r="M599" s="343"/>
    </row>
    <row r="600" spans="12:13" x14ac:dyDescent="0.25">
      <c r="L600" s="343"/>
      <c r="M600" s="343"/>
    </row>
    <row r="601" spans="12:13" x14ac:dyDescent="0.25">
      <c r="L601" s="343"/>
      <c r="M601" s="343"/>
    </row>
    <row r="602" spans="12:13" x14ac:dyDescent="0.25">
      <c r="L602" s="343"/>
      <c r="M602" s="343"/>
    </row>
    <row r="603" spans="12:13" x14ac:dyDescent="0.25">
      <c r="L603" s="343"/>
      <c r="M603" s="343"/>
    </row>
    <row r="604" spans="12:13" x14ac:dyDescent="0.25">
      <c r="L604" s="343"/>
      <c r="M604" s="343"/>
    </row>
    <row r="605" spans="12:13" x14ac:dyDescent="0.25">
      <c r="L605" s="343"/>
      <c r="M605" s="343"/>
    </row>
    <row r="606" spans="12:13" x14ac:dyDescent="0.25">
      <c r="L606" s="343"/>
      <c r="M606" s="343"/>
    </row>
    <row r="607" spans="12:13" x14ac:dyDescent="0.25">
      <c r="L607" s="343"/>
      <c r="M607" s="343"/>
    </row>
    <row r="608" spans="12:13" x14ac:dyDescent="0.25">
      <c r="L608" s="343"/>
      <c r="M608" s="343"/>
    </row>
    <row r="609" spans="12:13" x14ac:dyDescent="0.25">
      <c r="L609" s="343"/>
      <c r="M609" s="343"/>
    </row>
    <row r="610" spans="12:13" x14ac:dyDescent="0.25">
      <c r="L610" s="343"/>
      <c r="M610" s="343"/>
    </row>
    <row r="611" spans="12:13" x14ac:dyDescent="0.25">
      <c r="L611" s="343"/>
      <c r="M611" s="343"/>
    </row>
    <row r="612" spans="12:13" x14ac:dyDescent="0.25">
      <c r="L612" s="343"/>
      <c r="M612" s="343"/>
    </row>
    <row r="613" spans="12:13" x14ac:dyDescent="0.25">
      <c r="L613" s="343"/>
      <c r="M613" s="343"/>
    </row>
    <row r="614" spans="12:13" x14ac:dyDescent="0.25">
      <c r="L614" s="343"/>
      <c r="M614" s="343"/>
    </row>
    <row r="615" spans="12:13" x14ac:dyDescent="0.25">
      <c r="L615" s="343"/>
      <c r="M615" s="343"/>
    </row>
    <row r="616" spans="12:13" x14ac:dyDescent="0.25">
      <c r="L616" s="343"/>
      <c r="M616" s="343"/>
    </row>
    <row r="617" spans="12:13" x14ac:dyDescent="0.25">
      <c r="L617" s="343"/>
      <c r="M617" s="343"/>
    </row>
    <row r="618" spans="12:13" x14ac:dyDescent="0.25">
      <c r="L618" s="343"/>
      <c r="M618" s="343"/>
    </row>
    <row r="619" spans="12:13" x14ac:dyDescent="0.25">
      <c r="L619" s="343"/>
      <c r="M619" s="343"/>
    </row>
    <row r="620" spans="12:13" x14ac:dyDescent="0.25">
      <c r="L620" s="343"/>
      <c r="M620" s="343"/>
    </row>
    <row r="621" spans="12:13" x14ac:dyDescent="0.25">
      <c r="L621" s="343"/>
      <c r="M621" s="343"/>
    </row>
    <row r="622" spans="12:13" x14ac:dyDescent="0.25">
      <c r="L622" s="343"/>
      <c r="M622" s="343"/>
    </row>
    <row r="623" spans="12:13" x14ac:dyDescent="0.25">
      <c r="L623" s="343"/>
      <c r="M623" s="343"/>
    </row>
    <row r="624" spans="12:13" x14ac:dyDescent="0.25">
      <c r="L624" s="343"/>
      <c r="M624" s="343"/>
    </row>
    <row r="625" spans="12:13" x14ac:dyDescent="0.25">
      <c r="L625" s="343"/>
      <c r="M625" s="343"/>
    </row>
    <row r="626" spans="12:13" x14ac:dyDescent="0.25">
      <c r="L626" s="343"/>
      <c r="M626" s="343"/>
    </row>
    <row r="627" spans="12:13" x14ac:dyDescent="0.25">
      <c r="L627" s="343"/>
      <c r="M627" s="343"/>
    </row>
    <row r="628" spans="12:13" x14ac:dyDescent="0.25">
      <c r="L628" s="343"/>
      <c r="M628" s="343"/>
    </row>
    <row r="629" spans="12:13" x14ac:dyDescent="0.25">
      <c r="L629" s="343"/>
      <c r="M629" s="343"/>
    </row>
    <row r="630" spans="12:13" x14ac:dyDescent="0.25">
      <c r="L630" s="343"/>
      <c r="M630" s="343"/>
    </row>
    <row r="631" spans="12:13" x14ac:dyDescent="0.25">
      <c r="L631" s="343"/>
      <c r="M631" s="343"/>
    </row>
    <row r="632" spans="12:13" x14ac:dyDescent="0.25">
      <c r="L632" s="343"/>
      <c r="M632" s="343"/>
    </row>
    <row r="633" spans="12:13" x14ac:dyDescent="0.25">
      <c r="L633" s="343"/>
      <c r="M633" s="343"/>
    </row>
    <row r="634" spans="12:13" x14ac:dyDescent="0.25">
      <c r="L634" s="343"/>
      <c r="M634" s="343"/>
    </row>
    <row r="635" spans="12:13" x14ac:dyDescent="0.25">
      <c r="L635" s="343"/>
      <c r="M635" s="343"/>
    </row>
    <row r="636" spans="12:13" x14ac:dyDescent="0.25">
      <c r="L636" s="343"/>
      <c r="M636" s="343"/>
    </row>
    <row r="637" spans="12:13" x14ac:dyDescent="0.25">
      <c r="L637" s="343"/>
      <c r="M637" s="343"/>
    </row>
    <row r="638" spans="12:13" x14ac:dyDescent="0.25">
      <c r="L638" s="343"/>
      <c r="M638" s="343"/>
    </row>
    <row r="639" spans="12:13" x14ac:dyDescent="0.25">
      <c r="L639" s="343"/>
      <c r="M639" s="343"/>
    </row>
    <row r="640" spans="12:13" x14ac:dyDescent="0.25">
      <c r="L640" s="343"/>
      <c r="M640" s="343"/>
    </row>
    <row r="641" spans="12:13" x14ac:dyDescent="0.25">
      <c r="L641" s="343"/>
      <c r="M641" s="343"/>
    </row>
    <row r="642" spans="12:13" x14ac:dyDescent="0.25">
      <c r="L642" s="343"/>
      <c r="M642" s="343"/>
    </row>
    <row r="643" spans="12:13" x14ac:dyDescent="0.25">
      <c r="L643" s="343"/>
      <c r="M643" s="343"/>
    </row>
    <row r="644" spans="12:13" x14ac:dyDescent="0.25">
      <c r="L644" s="343"/>
      <c r="M644" s="343"/>
    </row>
    <row r="645" spans="12:13" x14ac:dyDescent="0.25">
      <c r="L645" s="343"/>
      <c r="M645" s="343"/>
    </row>
    <row r="646" spans="12:13" x14ac:dyDescent="0.25">
      <c r="L646" s="343"/>
      <c r="M646" s="343"/>
    </row>
    <row r="647" spans="12:13" x14ac:dyDescent="0.25">
      <c r="L647" s="343"/>
      <c r="M647" s="343"/>
    </row>
    <row r="648" spans="12:13" x14ac:dyDescent="0.25">
      <c r="L648" s="343"/>
      <c r="M648" s="343"/>
    </row>
    <row r="649" spans="12:13" x14ac:dyDescent="0.25">
      <c r="L649" s="343"/>
      <c r="M649" s="343"/>
    </row>
    <row r="650" spans="12:13" x14ac:dyDescent="0.25">
      <c r="L650" s="343"/>
      <c r="M650" s="343"/>
    </row>
    <row r="651" spans="12:13" x14ac:dyDescent="0.25">
      <c r="L651" s="343"/>
      <c r="M651" s="343"/>
    </row>
    <row r="652" spans="12:13" x14ac:dyDescent="0.25">
      <c r="L652" s="343"/>
      <c r="M652" s="343"/>
    </row>
    <row r="653" spans="12:13" x14ac:dyDescent="0.25">
      <c r="L653" s="343"/>
      <c r="M653" s="343"/>
    </row>
    <row r="654" spans="12:13" x14ac:dyDescent="0.25">
      <c r="L654" s="343"/>
      <c r="M654" s="343"/>
    </row>
    <row r="655" spans="12:13" x14ac:dyDescent="0.25">
      <c r="L655" s="343"/>
      <c r="M655" s="343"/>
    </row>
    <row r="656" spans="12:13" x14ac:dyDescent="0.25">
      <c r="L656" s="343"/>
      <c r="M656" s="343"/>
    </row>
    <row r="657" spans="12:13" x14ac:dyDescent="0.25">
      <c r="L657" s="343"/>
      <c r="M657" s="343"/>
    </row>
    <row r="658" spans="12:13" x14ac:dyDescent="0.25">
      <c r="L658" s="343"/>
      <c r="M658" s="343"/>
    </row>
    <row r="659" spans="12:13" x14ac:dyDescent="0.25">
      <c r="L659" s="343"/>
      <c r="M659" s="343"/>
    </row>
    <row r="660" spans="12:13" x14ac:dyDescent="0.25">
      <c r="L660" s="343"/>
      <c r="M660" s="343"/>
    </row>
    <row r="661" spans="12:13" x14ac:dyDescent="0.25">
      <c r="L661" s="343"/>
      <c r="M661" s="343"/>
    </row>
    <row r="662" spans="12:13" x14ac:dyDescent="0.25">
      <c r="L662" s="343"/>
      <c r="M662" s="343"/>
    </row>
    <row r="663" spans="12:13" x14ac:dyDescent="0.25">
      <c r="L663" s="343"/>
      <c r="M663" s="343"/>
    </row>
    <row r="664" spans="12:13" x14ac:dyDescent="0.25">
      <c r="L664" s="343"/>
      <c r="M664" s="343"/>
    </row>
    <row r="665" spans="12:13" x14ac:dyDescent="0.25">
      <c r="L665" s="343"/>
      <c r="M665" s="343"/>
    </row>
    <row r="666" spans="12:13" x14ac:dyDescent="0.25">
      <c r="L666" s="343"/>
      <c r="M666" s="343"/>
    </row>
    <row r="667" spans="12:13" x14ac:dyDescent="0.25">
      <c r="L667" s="343"/>
      <c r="M667" s="343"/>
    </row>
    <row r="668" spans="12:13" x14ac:dyDescent="0.25">
      <c r="L668" s="343"/>
      <c r="M668" s="343"/>
    </row>
    <row r="669" spans="12:13" x14ac:dyDescent="0.25">
      <c r="L669" s="343"/>
      <c r="M669" s="343"/>
    </row>
    <row r="670" spans="12:13" x14ac:dyDescent="0.25">
      <c r="L670" s="343"/>
      <c r="M670" s="343"/>
    </row>
    <row r="671" spans="12:13" x14ac:dyDescent="0.25">
      <c r="L671" s="343"/>
      <c r="M671" s="343"/>
    </row>
    <row r="672" spans="12:13" x14ac:dyDescent="0.25">
      <c r="L672" s="343"/>
      <c r="M672" s="343"/>
    </row>
    <row r="673" spans="12:13" x14ac:dyDescent="0.25">
      <c r="L673" s="343"/>
      <c r="M673" s="343"/>
    </row>
    <row r="674" spans="12:13" x14ac:dyDescent="0.25">
      <c r="L674" s="343"/>
      <c r="M674" s="343"/>
    </row>
    <row r="675" spans="12:13" x14ac:dyDescent="0.25">
      <c r="L675" s="343"/>
      <c r="M675" s="343"/>
    </row>
    <row r="676" spans="12:13" x14ac:dyDescent="0.25">
      <c r="L676" s="343"/>
      <c r="M676" s="343"/>
    </row>
    <row r="677" spans="12:13" x14ac:dyDescent="0.25">
      <c r="L677" s="343"/>
      <c r="M677" s="343"/>
    </row>
    <row r="678" spans="12:13" x14ac:dyDescent="0.25">
      <c r="L678" s="343"/>
      <c r="M678" s="343"/>
    </row>
    <row r="679" spans="12:13" x14ac:dyDescent="0.25">
      <c r="L679" s="343"/>
      <c r="M679" s="343"/>
    </row>
    <row r="680" spans="12:13" x14ac:dyDescent="0.25">
      <c r="L680" s="343"/>
      <c r="M680" s="343"/>
    </row>
    <row r="681" spans="12:13" x14ac:dyDescent="0.25">
      <c r="L681" s="343"/>
      <c r="M681" s="343"/>
    </row>
    <row r="682" spans="12:13" x14ac:dyDescent="0.25">
      <c r="L682" s="343"/>
      <c r="M682" s="343"/>
    </row>
    <row r="683" spans="12:13" x14ac:dyDescent="0.25">
      <c r="L683" s="343"/>
      <c r="M683" s="343"/>
    </row>
    <row r="684" spans="12:13" x14ac:dyDescent="0.25">
      <c r="L684" s="343"/>
      <c r="M684" s="343"/>
    </row>
    <row r="685" spans="12:13" x14ac:dyDescent="0.25">
      <c r="L685" s="343"/>
      <c r="M685" s="343"/>
    </row>
    <row r="686" spans="12:13" x14ac:dyDescent="0.25">
      <c r="L686" s="343"/>
      <c r="M686" s="343"/>
    </row>
    <row r="687" spans="12:13" x14ac:dyDescent="0.25">
      <c r="L687" s="343"/>
      <c r="M687" s="343"/>
    </row>
    <row r="688" spans="12:13" x14ac:dyDescent="0.25">
      <c r="L688" s="343"/>
      <c r="M688" s="343"/>
    </row>
    <row r="689" spans="12:13" x14ac:dyDescent="0.25">
      <c r="L689" s="343"/>
      <c r="M689" s="343"/>
    </row>
    <row r="690" spans="12:13" x14ac:dyDescent="0.25">
      <c r="L690" s="343"/>
      <c r="M690" s="343"/>
    </row>
    <row r="691" spans="12:13" x14ac:dyDescent="0.25">
      <c r="L691" s="343"/>
      <c r="M691" s="343"/>
    </row>
    <row r="692" spans="12:13" x14ac:dyDescent="0.25">
      <c r="L692" s="343"/>
      <c r="M692" s="343"/>
    </row>
    <row r="693" spans="12:13" x14ac:dyDescent="0.25">
      <c r="L693" s="343"/>
      <c r="M693" s="343"/>
    </row>
    <row r="694" spans="12:13" x14ac:dyDescent="0.25">
      <c r="L694" s="343"/>
      <c r="M694" s="343"/>
    </row>
    <row r="695" spans="12:13" x14ac:dyDescent="0.25">
      <c r="L695" s="343"/>
      <c r="M695" s="343"/>
    </row>
    <row r="696" spans="12:13" x14ac:dyDescent="0.25">
      <c r="L696" s="343"/>
      <c r="M696" s="343"/>
    </row>
    <row r="697" spans="12:13" x14ac:dyDescent="0.25">
      <c r="L697" s="343"/>
      <c r="M697" s="343"/>
    </row>
    <row r="698" spans="12:13" x14ac:dyDescent="0.25">
      <c r="L698" s="343"/>
      <c r="M698" s="343"/>
    </row>
    <row r="699" spans="12:13" x14ac:dyDescent="0.25">
      <c r="L699" s="343"/>
      <c r="M699" s="343"/>
    </row>
    <row r="700" spans="12:13" x14ac:dyDescent="0.25">
      <c r="L700" s="343"/>
      <c r="M700" s="343"/>
    </row>
    <row r="701" spans="12:13" x14ac:dyDescent="0.25">
      <c r="L701" s="343"/>
      <c r="M701" s="343"/>
    </row>
    <row r="702" spans="12:13" x14ac:dyDescent="0.25">
      <c r="L702" s="343"/>
      <c r="M702" s="343"/>
    </row>
    <row r="703" spans="12:13" x14ac:dyDescent="0.25">
      <c r="L703" s="343"/>
      <c r="M703" s="343"/>
    </row>
    <row r="704" spans="12:13" x14ac:dyDescent="0.25">
      <c r="L704" s="343"/>
      <c r="M704" s="343"/>
    </row>
    <row r="705" spans="12:13" x14ac:dyDescent="0.25">
      <c r="L705" s="343"/>
      <c r="M705" s="343"/>
    </row>
    <row r="706" spans="12:13" x14ac:dyDescent="0.25">
      <c r="L706" s="343"/>
      <c r="M706" s="343"/>
    </row>
    <row r="707" spans="12:13" x14ac:dyDescent="0.25">
      <c r="L707" s="343"/>
      <c r="M707" s="343"/>
    </row>
    <row r="708" spans="12:13" x14ac:dyDescent="0.25">
      <c r="L708" s="343"/>
      <c r="M708" s="343"/>
    </row>
    <row r="709" spans="12:13" x14ac:dyDescent="0.25">
      <c r="L709" s="343"/>
      <c r="M709" s="343"/>
    </row>
    <row r="710" spans="12:13" x14ac:dyDescent="0.25">
      <c r="L710" s="343"/>
      <c r="M710" s="343"/>
    </row>
    <row r="711" spans="12:13" x14ac:dyDescent="0.25">
      <c r="L711" s="343"/>
      <c r="M711" s="343"/>
    </row>
    <row r="712" spans="12:13" x14ac:dyDescent="0.25">
      <c r="L712" s="343"/>
      <c r="M712" s="343"/>
    </row>
    <row r="713" spans="12:13" x14ac:dyDescent="0.25">
      <c r="L713" s="343"/>
      <c r="M713" s="343"/>
    </row>
    <row r="714" spans="12:13" x14ac:dyDescent="0.25">
      <c r="L714" s="343"/>
      <c r="M714" s="343"/>
    </row>
    <row r="715" spans="12:13" x14ac:dyDescent="0.25">
      <c r="L715" s="343"/>
      <c r="M715" s="343"/>
    </row>
    <row r="716" spans="12:13" x14ac:dyDescent="0.25">
      <c r="L716" s="343"/>
      <c r="M716" s="343"/>
    </row>
    <row r="717" spans="12:13" x14ac:dyDescent="0.25">
      <c r="L717" s="343"/>
      <c r="M717" s="343"/>
    </row>
    <row r="718" spans="12:13" x14ac:dyDescent="0.25">
      <c r="L718" s="343"/>
      <c r="M718" s="343"/>
    </row>
    <row r="719" spans="12:13" x14ac:dyDescent="0.25">
      <c r="L719" s="343"/>
      <c r="M719" s="343"/>
    </row>
    <row r="720" spans="12:13" x14ac:dyDescent="0.25">
      <c r="L720" s="343"/>
      <c r="M720" s="343"/>
    </row>
    <row r="721" spans="12:13" x14ac:dyDescent="0.25">
      <c r="L721" s="343"/>
      <c r="M721" s="343"/>
    </row>
    <row r="722" spans="12:13" x14ac:dyDescent="0.25">
      <c r="L722" s="343"/>
      <c r="M722" s="343"/>
    </row>
    <row r="723" spans="12:13" x14ac:dyDescent="0.25">
      <c r="L723" s="343"/>
      <c r="M723" s="343"/>
    </row>
    <row r="724" spans="12:13" x14ac:dyDescent="0.25">
      <c r="L724" s="343"/>
      <c r="M724" s="343"/>
    </row>
    <row r="725" spans="12:13" x14ac:dyDescent="0.25">
      <c r="L725" s="343"/>
      <c r="M725" s="343"/>
    </row>
    <row r="726" spans="12:13" x14ac:dyDescent="0.25">
      <c r="L726" s="343"/>
      <c r="M726" s="343"/>
    </row>
    <row r="727" spans="12:13" x14ac:dyDescent="0.25">
      <c r="L727" s="343"/>
      <c r="M727" s="343"/>
    </row>
    <row r="728" spans="12:13" x14ac:dyDescent="0.25">
      <c r="L728" s="343"/>
      <c r="M728" s="343"/>
    </row>
    <row r="729" spans="12:13" x14ac:dyDescent="0.25">
      <c r="L729" s="343"/>
      <c r="M729" s="343"/>
    </row>
    <row r="730" spans="12:13" x14ac:dyDescent="0.25">
      <c r="L730" s="343"/>
      <c r="M730" s="343"/>
    </row>
    <row r="731" spans="12:13" x14ac:dyDescent="0.25">
      <c r="L731" s="343"/>
      <c r="M731" s="343"/>
    </row>
    <row r="732" spans="12:13" x14ac:dyDescent="0.25">
      <c r="L732" s="343"/>
      <c r="M732" s="343"/>
    </row>
    <row r="733" spans="12:13" x14ac:dyDescent="0.25">
      <c r="L733" s="343"/>
      <c r="M733" s="343"/>
    </row>
    <row r="734" spans="12:13" x14ac:dyDescent="0.25">
      <c r="L734" s="343"/>
      <c r="M734" s="343"/>
    </row>
    <row r="735" spans="12:13" x14ac:dyDescent="0.25">
      <c r="L735" s="343"/>
      <c r="M735" s="343"/>
    </row>
    <row r="736" spans="12:13" x14ac:dyDescent="0.25">
      <c r="L736" s="343"/>
      <c r="M736" s="343"/>
    </row>
    <row r="737" spans="12:13" x14ac:dyDescent="0.25">
      <c r="L737" s="343"/>
      <c r="M737" s="343"/>
    </row>
    <row r="738" spans="12:13" x14ac:dyDescent="0.25">
      <c r="L738" s="343"/>
      <c r="M738" s="343"/>
    </row>
    <row r="739" spans="12:13" x14ac:dyDescent="0.25">
      <c r="L739" s="343"/>
      <c r="M739" s="343"/>
    </row>
    <row r="740" spans="12:13" x14ac:dyDescent="0.25">
      <c r="L740" s="343"/>
      <c r="M740" s="343"/>
    </row>
    <row r="741" spans="12:13" x14ac:dyDescent="0.25">
      <c r="L741" s="343"/>
      <c r="M741" s="343"/>
    </row>
    <row r="742" spans="12:13" x14ac:dyDescent="0.25">
      <c r="L742" s="343"/>
      <c r="M742" s="343"/>
    </row>
    <row r="743" spans="12:13" x14ac:dyDescent="0.25">
      <c r="L743" s="343"/>
      <c r="M743" s="343"/>
    </row>
    <row r="744" spans="12:13" x14ac:dyDescent="0.25">
      <c r="L744" s="343"/>
      <c r="M744" s="343"/>
    </row>
    <row r="745" spans="12:13" x14ac:dyDescent="0.25">
      <c r="L745" s="343"/>
      <c r="M745" s="343"/>
    </row>
    <row r="746" spans="12:13" x14ac:dyDescent="0.25">
      <c r="L746" s="343"/>
      <c r="M746" s="343"/>
    </row>
    <row r="747" spans="12:13" x14ac:dyDescent="0.25">
      <c r="L747" s="343"/>
      <c r="M747" s="343"/>
    </row>
    <row r="748" spans="12:13" x14ac:dyDescent="0.25">
      <c r="L748" s="343"/>
      <c r="M748" s="343"/>
    </row>
    <row r="749" spans="12:13" x14ac:dyDescent="0.25">
      <c r="L749" s="343"/>
      <c r="M749" s="343"/>
    </row>
    <row r="750" spans="12:13" x14ac:dyDescent="0.25">
      <c r="L750" s="343"/>
      <c r="M750" s="343"/>
    </row>
    <row r="751" spans="12:13" x14ac:dyDescent="0.25">
      <c r="L751" s="343"/>
      <c r="M751" s="343"/>
    </row>
    <row r="752" spans="12:13" x14ac:dyDescent="0.25">
      <c r="L752" s="343"/>
      <c r="M752" s="343"/>
    </row>
    <row r="753" spans="12:13" x14ac:dyDescent="0.25">
      <c r="L753" s="343"/>
      <c r="M753" s="343"/>
    </row>
    <row r="754" spans="12:13" x14ac:dyDescent="0.25">
      <c r="L754" s="343"/>
      <c r="M754" s="343"/>
    </row>
    <row r="755" spans="12:13" x14ac:dyDescent="0.25">
      <c r="L755" s="343"/>
      <c r="M755" s="343"/>
    </row>
    <row r="756" spans="12:13" x14ac:dyDescent="0.25">
      <c r="L756" s="343"/>
      <c r="M756" s="343"/>
    </row>
    <row r="757" spans="12:13" x14ac:dyDescent="0.25">
      <c r="L757" s="343"/>
      <c r="M757" s="343"/>
    </row>
    <row r="758" spans="12:13" x14ac:dyDescent="0.25">
      <c r="L758" s="343"/>
      <c r="M758" s="343"/>
    </row>
    <row r="759" spans="12:13" x14ac:dyDescent="0.25">
      <c r="L759" s="343"/>
      <c r="M759" s="343"/>
    </row>
    <row r="760" spans="12:13" x14ac:dyDescent="0.25">
      <c r="L760" s="343"/>
      <c r="M760" s="343"/>
    </row>
    <row r="761" spans="12:13" x14ac:dyDescent="0.25">
      <c r="L761" s="343"/>
      <c r="M761" s="343"/>
    </row>
    <row r="762" spans="12:13" x14ac:dyDescent="0.25">
      <c r="L762" s="343"/>
      <c r="M762" s="343"/>
    </row>
    <row r="763" spans="12:13" x14ac:dyDescent="0.25">
      <c r="L763" s="343"/>
      <c r="M763" s="343"/>
    </row>
    <row r="764" spans="12:13" x14ac:dyDescent="0.25">
      <c r="L764" s="343"/>
      <c r="M764" s="343"/>
    </row>
    <row r="765" spans="12:13" x14ac:dyDescent="0.25">
      <c r="L765" s="343"/>
      <c r="M765" s="343"/>
    </row>
    <row r="766" spans="12:13" x14ac:dyDescent="0.25">
      <c r="L766" s="343"/>
      <c r="M766" s="343"/>
    </row>
    <row r="767" spans="12:13" x14ac:dyDescent="0.25">
      <c r="L767" s="343"/>
      <c r="M767" s="343"/>
    </row>
    <row r="768" spans="12:13" x14ac:dyDescent="0.25">
      <c r="L768" s="343"/>
      <c r="M768" s="343"/>
    </row>
    <row r="769" spans="12:13" x14ac:dyDescent="0.25">
      <c r="L769" s="343"/>
      <c r="M769" s="343"/>
    </row>
    <row r="770" spans="12:13" x14ac:dyDescent="0.25">
      <c r="L770" s="343"/>
      <c r="M770" s="343"/>
    </row>
    <row r="771" spans="12:13" x14ac:dyDescent="0.25">
      <c r="L771" s="343"/>
      <c r="M771" s="343"/>
    </row>
    <row r="772" spans="12:13" x14ac:dyDescent="0.25">
      <c r="L772" s="343"/>
      <c r="M772" s="343"/>
    </row>
    <row r="773" spans="12:13" x14ac:dyDescent="0.25">
      <c r="L773" s="343"/>
      <c r="M773" s="343"/>
    </row>
    <row r="774" spans="12:13" x14ac:dyDescent="0.25">
      <c r="L774" s="343"/>
      <c r="M774" s="343"/>
    </row>
    <row r="775" spans="12:13" x14ac:dyDescent="0.25">
      <c r="L775" s="343"/>
      <c r="M775" s="343"/>
    </row>
    <row r="776" spans="12:13" x14ac:dyDescent="0.25">
      <c r="L776" s="343"/>
      <c r="M776" s="343"/>
    </row>
    <row r="777" spans="12:13" x14ac:dyDescent="0.25">
      <c r="L777" s="343"/>
      <c r="M777" s="343"/>
    </row>
    <row r="778" spans="12:13" x14ac:dyDescent="0.25">
      <c r="L778" s="343"/>
      <c r="M778" s="343"/>
    </row>
    <row r="779" spans="12:13" x14ac:dyDescent="0.25">
      <c r="L779" s="343"/>
      <c r="M779" s="343"/>
    </row>
    <row r="780" spans="12:13" x14ac:dyDescent="0.25">
      <c r="L780" s="343"/>
      <c r="M780" s="343"/>
    </row>
    <row r="781" spans="12:13" x14ac:dyDescent="0.25">
      <c r="L781" s="343"/>
      <c r="M781" s="343"/>
    </row>
    <row r="782" spans="12:13" x14ac:dyDescent="0.25">
      <c r="L782" s="343"/>
      <c r="M782" s="343"/>
    </row>
    <row r="783" spans="12:13" x14ac:dyDescent="0.25">
      <c r="L783" s="343"/>
      <c r="M783" s="343"/>
    </row>
    <row r="784" spans="12:13" x14ac:dyDescent="0.25">
      <c r="L784" s="343"/>
      <c r="M784" s="343"/>
    </row>
    <row r="785" spans="12:13" x14ac:dyDescent="0.25">
      <c r="L785" s="343"/>
      <c r="M785" s="343"/>
    </row>
    <row r="786" spans="12:13" x14ac:dyDescent="0.25">
      <c r="L786" s="343"/>
      <c r="M786" s="343"/>
    </row>
    <row r="787" spans="12:13" x14ac:dyDescent="0.25">
      <c r="L787" s="343"/>
      <c r="M787" s="343"/>
    </row>
    <row r="788" spans="12:13" x14ac:dyDescent="0.25">
      <c r="L788" s="343"/>
      <c r="M788" s="343"/>
    </row>
    <row r="789" spans="12:13" x14ac:dyDescent="0.25">
      <c r="L789" s="343"/>
      <c r="M789" s="343"/>
    </row>
    <row r="790" spans="12:13" x14ac:dyDescent="0.25">
      <c r="L790" s="343"/>
      <c r="M790" s="343"/>
    </row>
    <row r="791" spans="12:13" x14ac:dyDescent="0.25">
      <c r="L791" s="343"/>
      <c r="M791" s="343"/>
    </row>
    <row r="792" spans="12:13" x14ac:dyDescent="0.25">
      <c r="L792" s="343"/>
      <c r="M792" s="343"/>
    </row>
    <row r="793" spans="12:13" x14ac:dyDescent="0.25">
      <c r="L793" s="343"/>
      <c r="M793" s="343"/>
    </row>
    <row r="794" spans="12:13" x14ac:dyDescent="0.25">
      <c r="L794" s="343"/>
      <c r="M794" s="343"/>
    </row>
    <row r="795" spans="12:13" x14ac:dyDescent="0.25">
      <c r="L795" s="343"/>
      <c r="M795" s="343"/>
    </row>
    <row r="796" spans="12:13" x14ac:dyDescent="0.25">
      <c r="L796" s="343"/>
      <c r="M796" s="343"/>
    </row>
    <row r="797" spans="12:13" x14ac:dyDescent="0.25">
      <c r="L797" s="343"/>
      <c r="M797" s="343"/>
    </row>
    <row r="798" spans="12:13" x14ac:dyDescent="0.25">
      <c r="L798" s="343"/>
      <c r="M798" s="343"/>
    </row>
    <row r="799" spans="12:13" x14ac:dyDescent="0.25">
      <c r="L799" s="343"/>
      <c r="M799" s="343"/>
    </row>
    <row r="800" spans="12:13" x14ac:dyDescent="0.25">
      <c r="L800" s="343"/>
      <c r="M800" s="343"/>
    </row>
    <row r="801" spans="12:13" x14ac:dyDescent="0.25">
      <c r="L801" s="343"/>
      <c r="M801" s="343"/>
    </row>
    <row r="802" spans="12:13" x14ac:dyDescent="0.25">
      <c r="L802" s="343"/>
      <c r="M802" s="343"/>
    </row>
    <row r="803" spans="12:13" x14ac:dyDescent="0.25">
      <c r="L803" s="343"/>
      <c r="M803" s="343"/>
    </row>
    <row r="804" spans="12:13" x14ac:dyDescent="0.25">
      <c r="L804" s="343"/>
      <c r="M804" s="343"/>
    </row>
    <row r="805" spans="12:13" x14ac:dyDescent="0.25">
      <c r="L805" s="343"/>
      <c r="M805" s="343"/>
    </row>
    <row r="806" spans="12:13" x14ac:dyDescent="0.25">
      <c r="L806" s="343"/>
      <c r="M806" s="343"/>
    </row>
    <row r="807" spans="12:13" x14ac:dyDescent="0.25">
      <c r="L807" s="343"/>
      <c r="M807" s="343"/>
    </row>
    <row r="808" spans="12:13" x14ac:dyDescent="0.25">
      <c r="L808" s="343"/>
      <c r="M808" s="343"/>
    </row>
    <row r="809" spans="12:13" x14ac:dyDescent="0.25">
      <c r="L809" s="343"/>
      <c r="M809" s="343"/>
    </row>
    <row r="810" spans="12:13" x14ac:dyDescent="0.25">
      <c r="L810" s="343"/>
      <c r="M810" s="343"/>
    </row>
    <row r="811" spans="12:13" x14ac:dyDescent="0.25">
      <c r="L811" s="343"/>
      <c r="M811" s="343"/>
    </row>
    <row r="812" spans="12:13" x14ac:dyDescent="0.25">
      <c r="L812" s="343"/>
      <c r="M812" s="343"/>
    </row>
    <row r="813" spans="12:13" x14ac:dyDescent="0.25">
      <c r="L813" s="343"/>
      <c r="M813" s="343"/>
    </row>
    <row r="814" spans="12:13" x14ac:dyDescent="0.25">
      <c r="L814" s="343"/>
      <c r="M814" s="343"/>
    </row>
    <row r="815" spans="12:13" x14ac:dyDescent="0.25">
      <c r="L815" s="343"/>
      <c r="M815" s="343"/>
    </row>
    <row r="816" spans="12:13" x14ac:dyDescent="0.25">
      <c r="L816" s="343"/>
      <c r="M816" s="343"/>
    </row>
    <row r="817" spans="12:13" x14ac:dyDescent="0.25">
      <c r="L817" s="343"/>
      <c r="M817" s="343"/>
    </row>
    <row r="818" spans="12:13" x14ac:dyDescent="0.25">
      <c r="L818" s="343"/>
      <c r="M818" s="343"/>
    </row>
    <row r="819" spans="12:13" x14ac:dyDescent="0.25">
      <c r="L819" s="343"/>
      <c r="M819" s="343"/>
    </row>
    <row r="820" spans="12:13" x14ac:dyDescent="0.25">
      <c r="L820" s="343"/>
      <c r="M820" s="343"/>
    </row>
    <row r="821" spans="12:13" x14ac:dyDescent="0.25">
      <c r="L821" s="343"/>
      <c r="M821" s="343"/>
    </row>
    <row r="822" spans="12:13" x14ac:dyDescent="0.25">
      <c r="L822" s="343"/>
      <c r="M822" s="343"/>
    </row>
    <row r="823" spans="12:13" x14ac:dyDescent="0.25">
      <c r="L823" s="343"/>
      <c r="M823" s="343"/>
    </row>
    <row r="824" spans="12:13" x14ac:dyDescent="0.25">
      <c r="L824" s="343"/>
      <c r="M824" s="343"/>
    </row>
    <row r="825" spans="12:13" x14ac:dyDescent="0.25">
      <c r="L825" s="343"/>
      <c r="M825" s="343"/>
    </row>
    <row r="826" spans="12:13" x14ac:dyDescent="0.25">
      <c r="L826" s="343"/>
      <c r="M826" s="343"/>
    </row>
    <row r="827" spans="12:13" x14ac:dyDescent="0.25">
      <c r="L827" s="343"/>
      <c r="M827" s="343"/>
    </row>
    <row r="828" spans="12:13" x14ac:dyDescent="0.25">
      <c r="L828" s="343"/>
      <c r="M828" s="343"/>
    </row>
    <row r="829" spans="12:13" x14ac:dyDescent="0.25">
      <c r="L829" s="343"/>
      <c r="M829" s="343"/>
    </row>
    <row r="830" spans="12:13" x14ac:dyDescent="0.25">
      <c r="L830" s="343"/>
      <c r="M830" s="343"/>
    </row>
    <row r="831" spans="12:13" x14ac:dyDescent="0.25">
      <c r="L831" s="343"/>
      <c r="M831" s="343"/>
    </row>
    <row r="832" spans="12:13" x14ac:dyDescent="0.25">
      <c r="L832" s="343"/>
      <c r="M832" s="343"/>
    </row>
    <row r="833" spans="12:13" x14ac:dyDescent="0.25">
      <c r="L833" s="343"/>
      <c r="M833" s="343"/>
    </row>
    <row r="834" spans="12:13" x14ac:dyDescent="0.25">
      <c r="L834" s="343"/>
      <c r="M834" s="343"/>
    </row>
    <row r="835" spans="12:13" x14ac:dyDescent="0.25">
      <c r="L835" s="343"/>
      <c r="M835" s="343"/>
    </row>
    <row r="836" spans="12:13" x14ac:dyDescent="0.25">
      <c r="L836" s="343"/>
      <c r="M836" s="343"/>
    </row>
    <row r="837" spans="12:13" x14ac:dyDescent="0.25">
      <c r="L837" s="343"/>
      <c r="M837" s="343"/>
    </row>
    <row r="838" spans="12:13" x14ac:dyDescent="0.25">
      <c r="L838" s="343"/>
      <c r="M838" s="343"/>
    </row>
    <row r="839" spans="12:13" x14ac:dyDescent="0.25">
      <c r="L839" s="343"/>
      <c r="M839" s="343"/>
    </row>
    <row r="840" spans="12:13" x14ac:dyDescent="0.25">
      <c r="L840" s="343"/>
      <c r="M840" s="343"/>
    </row>
    <row r="841" spans="12:13" x14ac:dyDescent="0.25">
      <c r="L841" s="343"/>
      <c r="M841" s="343"/>
    </row>
    <row r="842" spans="12:13" x14ac:dyDescent="0.25">
      <c r="L842" s="343"/>
      <c r="M842" s="343"/>
    </row>
    <row r="843" spans="12:13" x14ac:dyDescent="0.25">
      <c r="L843" s="343"/>
      <c r="M843" s="343"/>
    </row>
    <row r="844" spans="12:13" x14ac:dyDescent="0.25">
      <c r="L844" s="343"/>
      <c r="M844" s="343"/>
    </row>
    <row r="845" spans="12:13" x14ac:dyDescent="0.25">
      <c r="L845" s="343"/>
      <c r="M845" s="343"/>
    </row>
    <row r="846" spans="12:13" x14ac:dyDescent="0.25">
      <c r="L846" s="343"/>
      <c r="M846" s="343"/>
    </row>
    <row r="847" spans="12:13" x14ac:dyDescent="0.25">
      <c r="L847" s="343"/>
      <c r="M847" s="343"/>
    </row>
    <row r="848" spans="12:13" x14ac:dyDescent="0.25">
      <c r="L848" s="343"/>
      <c r="M848" s="343"/>
    </row>
    <row r="849" spans="12:13" x14ac:dyDescent="0.25">
      <c r="L849" s="343"/>
      <c r="M849" s="343"/>
    </row>
    <row r="850" spans="12:13" x14ac:dyDescent="0.25">
      <c r="L850" s="343"/>
      <c r="M850" s="343"/>
    </row>
    <row r="851" spans="12:13" x14ac:dyDescent="0.25">
      <c r="L851" s="343"/>
      <c r="M851" s="343"/>
    </row>
    <row r="852" spans="12:13" x14ac:dyDescent="0.25">
      <c r="L852" s="343"/>
      <c r="M852" s="343"/>
    </row>
    <row r="853" spans="12:13" x14ac:dyDescent="0.25">
      <c r="L853" s="343"/>
      <c r="M853" s="343"/>
    </row>
    <row r="854" spans="12:13" x14ac:dyDescent="0.25">
      <c r="L854" s="343"/>
      <c r="M854" s="343"/>
    </row>
    <row r="855" spans="12:13" x14ac:dyDescent="0.25">
      <c r="L855" s="343"/>
      <c r="M855" s="343"/>
    </row>
    <row r="856" spans="12:13" x14ac:dyDescent="0.25">
      <c r="L856" s="343"/>
      <c r="M856" s="343"/>
    </row>
    <row r="857" spans="12:13" x14ac:dyDescent="0.25">
      <c r="L857" s="343"/>
      <c r="M857" s="343"/>
    </row>
    <row r="858" spans="12:13" x14ac:dyDescent="0.25">
      <c r="L858" s="343"/>
      <c r="M858" s="343"/>
    </row>
    <row r="859" spans="12:13" x14ac:dyDescent="0.25">
      <c r="L859" s="343"/>
      <c r="M859" s="343"/>
    </row>
    <row r="860" spans="12:13" x14ac:dyDescent="0.25">
      <c r="L860" s="343"/>
      <c r="M860" s="343"/>
    </row>
    <row r="861" spans="12:13" x14ac:dyDescent="0.25">
      <c r="L861" s="343"/>
      <c r="M861" s="343"/>
    </row>
    <row r="862" spans="12:13" x14ac:dyDescent="0.25">
      <c r="L862" s="343"/>
      <c r="M862" s="343"/>
    </row>
    <row r="863" spans="12:13" x14ac:dyDescent="0.25">
      <c r="L863" s="343"/>
      <c r="M863" s="343"/>
    </row>
    <row r="864" spans="12:13" x14ac:dyDescent="0.25">
      <c r="L864" s="343"/>
      <c r="M864" s="343"/>
    </row>
    <row r="865" spans="12:13" x14ac:dyDescent="0.25">
      <c r="L865" s="343"/>
      <c r="M865" s="343"/>
    </row>
    <row r="866" spans="12:13" x14ac:dyDescent="0.25">
      <c r="L866" s="343"/>
      <c r="M866" s="343"/>
    </row>
    <row r="867" spans="12:13" x14ac:dyDescent="0.25">
      <c r="L867" s="343"/>
      <c r="M867" s="343"/>
    </row>
    <row r="868" spans="12:13" x14ac:dyDescent="0.25">
      <c r="L868" s="343"/>
      <c r="M868" s="343"/>
    </row>
    <row r="869" spans="12:13" x14ac:dyDescent="0.25">
      <c r="L869" s="343"/>
      <c r="M869" s="343"/>
    </row>
    <row r="870" spans="12:13" x14ac:dyDescent="0.25">
      <c r="L870" s="343"/>
      <c r="M870" s="343"/>
    </row>
    <row r="871" spans="12:13" x14ac:dyDescent="0.25">
      <c r="L871" s="343"/>
      <c r="M871" s="343"/>
    </row>
    <row r="872" spans="12:13" x14ac:dyDescent="0.25">
      <c r="L872" s="343"/>
      <c r="M872" s="343"/>
    </row>
    <row r="873" spans="12:13" x14ac:dyDescent="0.25">
      <c r="L873" s="343"/>
      <c r="M873" s="343"/>
    </row>
    <row r="874" spans="12:13" x14ac:dyDescent="0.25">
      <c r="L874" s="343"/>
      <c r="M874" s="343"/>
    </row>
    <row r="875" spans="12:13" x14ac:dyDescent="0.25">
      <c r="L875" s="343"/>
      <c r="M875" s="343"/>
    </row>
    <row r="876" spans="12:13" x14ac:dyDescent="0.25">
      <c r="L876" s="343"/>
      <c r="M876" s="343"/>
    </row>
    <row r="877" spans="12:13" x14ac:dyDescent="0.25">
      <c r="L877" s="343"/>
      <c r="M877" s="343"/>
    </row>
    <row r="878" spans="12:13" x14ac:dyDescent="0.25">
      <c r="L878" s="343"/>
      <c r="M878" s="343"/>
    </row>
    <row r="879" spans="12:13" x14ac:dyDescent="0.25">
      <c r="L879" s="343"/>
      <c r="M879" s="343"/>
    </row>
    <row r="880" spans="12:13" x14ac:dyDescent="0.25">
      <c r="L880" s="343"/>
      <c r="M880" s="343"/>
    </row>
    <row r="881" spans="12:13" x14ac:dyDescent="0.25">
      <c r="L881" s="343"/>
      <c r="M881" s="343"/>
    </row>
    <row r="882" spans="12:13" x14ac:dyDescent="0.25">
      <c r="L882" s="343"/>
      <c r="M882" s="343"/>
    </row>
    <row r="883" spans="12:13" x14ac:dyDescent="0.25">
      <c r="L883" s="343"/>
      <c r="M883" s="343"/>
    </row>
    <row r="884" spans="12:13" x14ac:dyDescent="0.25">
      <c r="L884" s="343"/>
      <c r="M884" s="343"/>
    </row>
    <row r="885" spans="12:13" x14ac:dyDescent="0.25">
      <c r="L885" s="343"/>
      <c r="M885" s="343"/>
    </row>
    <row r="886" spans="12:13" x14ac:dyDescent="0.25">
      <c r="L886" s="343"/>
      <c r="M886" s="343"/>
    </row>
    <row r="887" spans="12:13" x14ac:dyDescent="0.25">
      <c r="L887" s="343"/>
      <c r="M887" s="343"/>
    </row>
    <row r="888" spans="12:13" x14ac:dyDescent="0.25">
      <c r="L888" s="343"/>
      <c r="M888" s="343"/>
    </row>
    <row r="889" spans="12:13" x14ac:dyDescent="0.25">
      <c r="L889" s="343"/>
      <c r="M889" s="343"/>
    </row>
    <row r="890" spans="12:13" x14ac:dyDescent="0.25">
      <c r="L890" s="343"/>
      <c r="M890" s="343"/>
    </row>
    <row r="891" spans="12:13" x14ac:dyDescent="0.25">
      <c r="L891" s="343"/>
      <c r="M891" s="343"/>
    </row>
    <row r="892" spans="12:13" x14ac:dyDescent="0.25">
      <c r="L892" s="343"/>
      <c r="M892" s="343"/>
    </row>
    <row r="893" spans="12:13" x14ac:dyDescent="0.25">
      <c r="L893" s="343"/>
      <c r="M893" s="343"/>
    </row>
    <row r="894" spans="12:13" x14ac:dyDescent="0.25">
      <c r="L894" s="343"/>
      <c r="M894" s="343"/>
    </row>
    <row r="895" spans="12:13" x14ac:dyDescent="0.25">
      <c r="L895" s="343"/>
      <c r="M895" s="343"/>
    </row>
    <row r="896" spans="12:13" x14ac:dyDescent="0.25">
      <c r="L896" s="343"/>
      <c r="M896" s="343"/>
    </row>
    <row r="897" spans="12:13" x14ac:dyDescent="0.25">
      <c r="L897" s="343"/>
      <c r="M897" s="343"/>
    </row>
    <row r="898" spans="12:13" x14ac:dyDescent="0.25">
      <c r="L898" s="343"/>
      <c r="M898" s="343"/>
    </row>
    <row r="899" spans="12:13" x14ac:dyDescent="0.25">
      <c r="L899" s="343"/>
      <c r="M899" s="343"/>
    </row>
    <row r="900" spans="12:13" x14ac:dyDescent="0.25">
      <c r="L900" s="343"/>
      <c r="M900" s="343"/>
    </row>
    <row r="901" spans="12:13" x14ac:dyDescent="0.25">
      <c r="L901" s="343"/>
      <c r="M901" s="343"/>
    </row>
    <row r="902" spans="12:13" x14ac:dyDescent="0.25">
      <c r="L902" s="343"/>
      <c r="M902" s="343"/>
    </row>
    <row r="903" spans="12:13" x14ac:dyDescent="0.25">
      <c r="L903" s="343"/>
      <c r="M903" s="343"/>
    </row>
    <row r="904" spans="12:13" x14ac:dyDescent="0.25">
      <c r="L904" s="343"/>
      <c r="M904" s="343"/>
    </row>
    <row r="905" spans="12:13" x14ac:dyDescent="0.25">
      <c r="L905" s="343"/>
      <c r="M905" s="343"/>
    </row>
    <row r="906" spans="12:13" x14ac:dyDescent="0.25">
      <c r="L906" s="343"/>
      <c r="M906" s="343"/>
    </row>
    <row r="907" spans="12:13" x14ac:dyDescent="0.25">
      <c r="L907" s="343"/>
      <c r="M907" s="343"/>
    </row>
    <row r="908" spans="12:13" x14ac:dyDescent="0.25">
      <c r="L908" s="343"/>
      <c r="M908" s="343"/>
    </row>
    <row r="909" spans="12:13" x14ac:dyDescent="0.25">
      <c r="L909" s="343"/>
      <c r="M909" s="343"/>
    </row>
    <row r="910" spans="12:13" x14ac:dyDescent="0.25">
      <c r="L910" s="343"/>
      <c r="M910" s="343"/>
    </row>
    <row r="911" spans="12:13" x14ac:dyDescent="0.25">
      <c r="L911" s="343"/>
      <c r="M911" s="343"/>
    </row>
    <row r="912" spans="12:13" x14ac:dyDescent="0.25">
      <c r="L912" s="343"/>
      <c r="M912" s="343"/>
    </row>
    <row r="913" spans="12:13" x14ac:dyDescent="0.25">
      <c r="L913" s="343"/>
      <c r="M913" s="343"/>
    </row>
    <row r="914" spans="12:13" x14ac:dyDescent="0.25">
      <c r="L914" s="343"/>
      <c r="M914" s="343"/>
    </row>
    <row r="915" spans="12:13" x14ac:dyDescent="0.25">
      <c r="L915" s="343"/>
      <c r="M915" s="343"/>
    </row>
    <row r="916" spans="12:13" x14ac:dyDescent="0.25">
      <c r="L916" s="343"/>
      <c r="M916" s="343"/>
    </row>
    <row r="917" spans="12:13" x14ac:dyDescent="0.25">
      <c r="L917" s="343"/>
      <c r="M917" s="343"/>
    </row>
    <row r="918" spans="12:13" x14ac:dyDescent="0.25">
      <c r="L918" s="343"/>
      <c r="M918" s="343"/>
    </row>
    <row r="919" spans="12:13" x14ac:dyDescent="0.25">
      <c r="L919" s="343"/>
      <c r="M919" s="343"/>
    </row>
    <row r="920" spans="12:13" x14ac:dyDescent="0.25">
      <c r="L920" s="343"/>
      <c r="M920" s="343"/>
    </row>
    <row r="921" spans="12:13" x14ac:dyDescent="0.25">
      <c r="L921" s="343"/>
      <c r="M921" s="343"/>
    </row>
    <row r="922" spans="12:13" x14ac:dyDescent="0.25">
      <c r="L922" s="343"/>
      <c r="M922" s="343"/>
    </row>
    <row r="923" spans="12:13" x14ac:dyDescent="0.25">
      <c r="L923" s="343"/>
      <c r="M923" s="343"/>
    </row>
    <row r="924" spans="12:13" x14ac:dyDescent="0.25">
      <c r="L924" s="343"/>
      <c r="M924" s="343"/>
    </row>
    <row r="925" spans="12:13" x14ac:dyDescent="0.25">
      <c r="L925" s="343"/>
      <c r="M925" s="343"/>
    </row>
    <row r="926" spans="12:13" x14ac:dyDescent="0.25">
      <c r="L926" s="343"/>
      <c r="M926" s="343"/>
    </row>
    <row r="927" spans="12:13" x14ac:dyDescent="0.25">
      <c r="L927" s="343"/>
      <c r="M927" s="343"/>
    </row>
    <row r="928" spans="12:13" x14ac:dyDescent="0.25">
      <c r="L928" s="343"/>
      <c r="M928" s="343"/>
    </row>
    <row r="929" spans="12:13" x14ac:dyDescent="0.25">
      <c r="L929" s="343"/>
      <c r="M929" s="343"/>
    </row>
    <row r="930" spans="12:13" x14ac:dyDescent="0.25">
      <c r="L930" s="343"/>
      <c r="M930" s="343"/>
    </row>
    <row r="931" spans="12:13" x14ac:dyDescent="0.25">
      <c r="L931" s="343"/>
      <c r="M931" s="343"/>
    </row>
    <row r="932" spans="12:13" x14ac:dyDescent="0.25">
      <c r="L932" s="343"/>
      <c r="M932" s="343"/>
    </row>
    <row r="933" spans="12:13" x14ac:dyDescent="0.25">
      <c r="L933" s="343"/>
      <c r="M933" s="343"/>
    </row>
    <row r="934" spans="12:13" x14ac:dyDescent="0.25">
      <c r="L934" s="343"/>
      <c r="M934" s="343"/>
    </row>
    <row r="935" spans="12:13" x14ac:dyDescent="0.25">
      <c r="L935" s="343"/>
      <c r="M935" s="343"/>
    </row>
    <row r="936" spans="12:13" x14ac:dyDescent="0.25">
      <c r="L936" s="343"/>
      <c r="M936" s="343"/>
    </row>
    <row r="937" spans="12:13" x14ac:dyDescent="0.25">
      <c r="L937" s="343"/>
      <c r="M937" s="343"/>
    </row>
    <row r="938" spans="12:13" x14ac:dyDescent="0.25">
      <c r="L938" s="343"/>
      <c r="M938" s="343"/>
    </row>
    <row r="939" spans="12:13" x14ac:dyDescent="0.25">
      <c r="L939" s="343"/>
      <c r="M939" s="343"/>
    </row>
    <row r="940" spans="12:13" x14ac:dyDescent="0.25">
      <c r="L940" s="343"/>
      <c r="M940" s="343"/>
    </row>
    <row r="941" spans="12:13" x14ac:dyDescent="0.25">
      <c r="L941" s="343"/>
      <c r="M941" s="343"/>
    </row>
    <row r="942" spans="12:13" x14ac:dyDescent="0.25">
      <c r="L942" s="343"/>
      <c r="M942" s="343"/>
    </row>
    <row r="943" spans="12:13" x14ac:dyDescent="0.25">
      <c r="L943" s="343"/>
      <c r="M943" s="343"/>
    </row>
    <row r="944" spans="12:13" x14ac:dyDescent="0.25">
      <c r="L944" s="343"/>
      <c r="M944" s="343"/>
    </row>
    <row r="945" spans="12:13" x14ac:dyDescent="0.25">
      <c r="L945" s="343"/>
      <c r="M945" s="343"/>
    </row>
    <row r="946" spans="12:13" x14ac:dyDescent="0.25">
      <c r="L946" s="343"/>
      <c r="M946" s="343"/>
    </row>
    <row r="947" spans="12:13" x14ac:dyDescent="0.25">
      <c r="L947" s="343"/>
      <c r="M947" s="343"/>
    </row>
    <row r="948" spans="12:13" x14ac:dyDescent="0.25">
      <c r="L948" s="343"/>
      <c r="M948" s="343"/>
    </row>
    <row r="949" spans="12:13" x14ac:dyDescent="0.25">
      <c r="L949" s="343"/>
      <c r="M949" s="343"/>
    </row>
    <row r="950" spans="12:13" x14ac:dyDescent="0.25">
      <c r="L950" s="343"/>
      <c r="M950" s="343"/>
    </row>
    <row r="951" spans="12:13" x14ac:dyDescent="0.25">
      <c r="L951" s="343"/>
      <c r="M951" s="343"/>
    </row>
    <row r="952" spans="12:13" x14ac:dyDescent="0.25">
      <c r="L952" s="343"/>
      <c r="M952" s="343"/>
    </row>
    <row r="953" spans="12:13" x14ac:dyDescent="0.25">
      <c r="L953" s="343"/>
      <c r="M953" s="343"/>
    </row>
    <row r="954" spans="12:13" x14ac:dyDescent="0.25">
      <c r="L954" s="343"/>
      <c r="M954" s="343"/>
    </row>
    <row r="955" spans="12:13" x14ac:dyDescent="0.25">
      <c r="L955" s="343"/>
      <c r="M955" s="343"/>
    </row>
    <row r="956" spans="12:13" x14ac:dyDescent="0.25">
      <c r="L956" s="343"/>
      <c r="M956" s="343"/>
    </row>
    <row r="957" spans="12:13" x14ac:dyDescent="0.25">
      <c r="L957" s="343"/>
      <c r="M957" s="343"/>
    </row>
    <row r="958" spans="12:13" x14ac:dyDescent="0.25">
      <c r="L958" s="343"/>
      <c r="M958" s="343"/>
    </row>
    <row r="959" spans="12:13" x14ac:dyDescent="0.25">
      <c r="L959" s="343"/>
      <c r="M959" s="343"/>
    </row>
    <row r="960" spans="12:13" x14ac:dyDescent="0.25">
      <c r="L960" s="343"/>
      <c r="M960" s="343"/>
    </row>
    <row r="961" spans="12:13" x14ac:dyDescent="0.25">
      <c r="L961" s="343"/>
      <c r="M961" s="343"/>
    </row>
    <row r="962" spans="12:13" x14ac:dyDescent="0.25">
      <c r="L962" s="343"/>
      <c r="M962" s="343"/>
    </row>
    <row r="963" spans="12:13" x14ac:dyDescent="0.25">
      <c r="L963" s="343"/>
      <c r="M963" s="343"/>
    </row>
    <row r="964" spans="12:13" x14ac:dyDescent="0.25">
      <c r="L964" s="343"/>
      <c r="M964" s="343"/>
    </row>
    <row r="965" spans="12:13" x14ac:dyDescent="0.25">
      <c r="L965" s="343"/>
      <c r="M965" s="343"/>
    </row>
    <row r="966" spans="12:13" x14ac:dyDescent="0.25">
      <c r="L966" s="343"/>
      <c r="M966" s="343"/>
    </row>
    <row r="967" spans="12:13" x14ac:dyDescent="0.25">
      <c r="L967" s="343"/>
      <c r="M967" s="343"/>
    </row>
    <row r="968" spans="12:13" x14ac:dyDescent="0.25">
      <c r="L968" s="343"/>
      <c r="M968" s="343"/>
    </row>
    <row r="969" spans="12:13" x14ac:dyDescent="0.25">
      <c r="L969" s="343"/>
      <c r="M969" s="343"/>
    </row>
    <row r="970" spans="12:13" x14ac:dyDescent="0.25">
      <c r="L970" s="343"/>
      <c r="M970" s="343"/>
    </row>
    <row r="971" spans="12:13" x14ac:dyDescent="0.25">
      <c r="L971" s="343"/>
      <c r="M971" s="343"/>
    </row>
    <row r="972" spans="12:13" x14ac:dyDescent="0.25">
      <c r="L972" s="343"/>
      <c r="M972" s="343"/>
    </row>
    <row r="973" spans="12:13" x14ac:dyDescent="0.25">
      <c r="L973" s="343"/>
      <c r="M973" s="343"/>
    </row>
    <row r="974" spans="12:13" x14ac:dyDescent="0.25">
      <c r="L974" s="343"/>
      <c r="M974" s="343"/>
    </row>
    <row r="975" spans="12:13" x14ac:dyDescent="0.25">
      <c r="L975" s="343"/>
      <c r="M975" s="343"/>
    </row>
    <row r="976" spans="12:13" x14ac:dyDescent="0.25">
      <c r="L976" s="343"/>
      <c r="M976" s="343"/>
    </row>
    <row r="977" spans="12:13" x14ac:dyDescent="0.25">
      <c r="L977" s="343"/>
      <c r="M977" s="343"/>
    </row>
    <row r="978" spans="12:13" x14ac:dyDescent="0.25">
      <c r="L978" s="343"/>
      <c r="M978" s="343"/>
    </row>
    <row r="979" spans="12:13" x14ac:dyDescent="0.25">
      <c r="L979" s="343"/>
      <c r="M979" s="343"/>
    </row>
    <row r="980" spans="12:13" x14ac:dyDescent="0.25">
      <c r="L980" s="343"/>
      <c r="M980" s="343"/>
    </row>
    <row r="981" spans="12:13" x14ac:dyDescent="0.25">
      <c r="L981" s="343"/>
      <c r="M981" s="343"/>
    </row>
    <row r="982" spans="12:13" x14ac:dyDescent="0.25">
      <c r="L982" s="343"/>
      <c r="M982" s="343"/>
    </row>
    <row r="983" spans="12:13" x14ac:dyDescent="0.25">
      <c r="L983" s="343"/>
      <c r="M983" s="343"/>
    </row>
    <row r="984" spans="12:13" x14ac:dyDescent="0.25">
      <c r="L984" s="343"/>
      <c r="M984" s="343"/>
    </row>
    <row r="985" spans="12:13" x14ac:dyDescent="0.25">
      <c r="L985" s="343"/>
      <c r="M985" s="343"/>
    </row>
    <row r="986" spans="12:13" x14ac:dyDescent="0.25">
      <c r="L986" s="343"/>
      <c r="M986" s="343"/>
    </row>
    <row r="987" spans="12:13" x14ac:dyDescent="0.25">
      <c r="L987" s="343"/>
      <c r="M987" s="343"/>
    </row>
    <row r="988" spans="12:13" x14ac:dyDescent="0.25">
      <c r="L988" s="343"/>
      <c r="M988" s="343"/>
    </row>
    <row r="989" spans="12:13" x14ac:dyDescent="0.25">
      <c r="L989" s="343"/>
      <c r="M989" s="343"/>
    </row>
    <row r="990" spans="12:13" x14ac:dyDescent="0.25">
      <c r="L990" s="343"/>
      <c r="M990" s="343"/>
    </row>
    <row r="991" spans="12:13" x14ac:dyDescent="0.25">
      <c r="L991" s="343"/>
      <c r="M991" s="343"/>
    </row>
    <row r="992" spans="12:13" x14ac:dyDescent="0.25">
      <c r="L992" s="343"/>
      <c r="M992" s="343"/>
    </row>
    <row r="993" spans="12:13" x14ac:dyDescent="0.25">
      <c r="L993" s="343"/>
      <c r="M993" s="343"/>
    </row>
    <row r="994" spans="12:13" x14ac:dyDescent="0.25">
      <c r="L994" s="343"/>
      <c r="M994" s="343"/>
    </row>
    <row r="995" spans="12:13" x14ac:dyDescent="0.25">
      <c r="L995" s="343"/>
      <c r="M995" s="343"/>
    </row>
    <row r="996" spans="12:13" x14ac:dyDescent="0.25">
      <c r="L996" s="343"/>
      <c r="M996" s="343"/>
    </row>
    <row r="997" spans="12:13" x14ac:dyDescent="0.25">
      <c r="L997" s="343"/>
      <c r="M997" s="343"/>
    </row>
    <row r="998" spans="12:13" x14ac:dyDescent="0.25">
      <c r="L998" s="343"/>
      <c r="M998" s="343"/>
    </row>
    <row r="999" spans="12:13" x14ac:dyDescent="0.25">
      <c r="L999" s="343"/>
      <c r="M999" s="343"/>
    </row>
    <row r="1000" spans="12:13" x14ac:dyDescent="0.25">
      <c r="L1000" s="343"/>
      <c r="M1000" s="343"/>
    </row>
    <row r="1001" spans="12:13" x14ac:dyDescent="0.25">
      <c r="L1001" s="343"/>
      <c r="M1001" s="343"/>
    </row>
    <row r="1002" spans="12:13" x14ac:dyDescent="0.25">
      <c r="L1002" s="343"/>
      <c r="M1002" s="343"/>
    </row>
    <row r="1003" spans="12:13" x14ac:dyDescent="0.25">
      <c r="L1003" s="343"/>
      <c r="M1003" s="343"/>
    </row>
    <row r="1004" spans="12:13" x14ac:dyDescent="0.25">
      <c r="L1004" s="343"/>
      <c r="M1004" s="343"/>
    </row>
    <row r="1005" spans="12:13" x14ac:dyDescent="0.25">
      <c r="L1005" s="343"/>
      <c r="M1005" s="343"/>
    </row>
    <row r="1006" spans="12:13" x14ac:dyDescent="0.25">
      <c r="L1006" s="343"/>
      <c r="M1006" s="343"/>
    </row>
    <row r="1007" spans="12:13" x14ac:dyDescent="0.25">
      <c r="L1007" s="343"/>
      <c r="M1007" s="343"/>
    </row>
    <row r="1008" spans="12:13" x14ac:dyDescent="0.25">
      <c r="L1008" s="343"/>
      <c r="M1008" s="343"/>
    </row>
    <row r="1009" spans="12:13" x14ac:dyDescent="0.25">
      <c r="L1009" s="343"/>
      <c r="M1009" s="343"/>
    </row>
    <row r="1010" spans="12:13" x14ac:dyDescent="0.25">
      <c r="L1010" s="343"/>
      <c r="M1010" s="343"/>
    </row>
    <row r="1011" spans="12:13" x14ac:dyDescent="0.25">
      <c r="L1011" s="343"/>
      <c r="M1011" s="343"/>
    </row>
    <row r="1012" spans="12:13" x14ac:dyDescent="0.25">
      <c r="L1012" s="343"/>
      <c r="M1012" s="343"/>
    </row>
    <row r="1013" spans="12:13" x14ac:dyDescent="0.25">
      <c r="L1013" s="343"/>
      <c r="M1013" s="343"/>
    </row>
    <row r="1014" spans="12:13" x14ac:dyDescent="0.25">
      <c r="L1014" s="343"/>
      <c r="M1014" s="343"/>
    </row>
    <row r="1015" spans="12:13" x14ac:dyDescent="0.25">
      <c r="L1015" s="343"/>
      <c r="M1015" s="343"/>
    </row>
    <row r="1016" spans="12:13" x14ac:dyDescent="0.25">
      <c r="L1016" s="343"/>
      <c r="M1016" s="343"/>
    </row>
    <row r="1017" spans="12:13" x14ac:dyDescent="0.25">
      <c r="L1017" s="343"/>
      <c r="M1017" s="343"/>
    </row>
    <row r="1018" spans="12:13" x14ac:dyDescent="0.25">
      <c r="L1018" s="343"/>
      <c r="M1018" s="343"/>
    </row>
    <row r="1019" spans="12:13" x14ac:dyDescent="0.25">
      <c r="L1019" s="343"/>
      <c r="M1019" s="343"/>
    </row>
    <row r="1020" spans="12:13" x14ac:dyDescent="0.25">
      <c r="L1020" s="343"/>
      <c r="M1020" s="343"/>
    </row>
    <row r="1021" spans="12:13" x14ac:dyDescent="0.25">
      <c r="L1021" s="343"/>
      <c r="M1021" s="343"/>
    </row>
    <row r="1022" spans="12:13" x14ac:dyDescent="0.25">
      <c r="L1022" s="343"/>
      <c r="M1022" s="343"/>
    </row>
    <row r="1023" spans="12:13" x14ac:dyDescent="0.25">
      <c r="L1023" s="343"/>
      <c r="M1023" s="343"/>
    </row>
    <row r="1024" spans="12:13" x14ac:dyDescent="0.25">
      <c r="L1024" s="343"/>
      <c r="M1024" s="343"/>
    </row>
    <row r="1025" spans="12:13" x14ac:dyDescent="0.25">
      <c r="L1025" s="343"/>
      <c r="M1025" s="343"/>
    </row>
    <row r="1026" spans="12:13" x14ac:dyDescent="0.25">
      <c r="L1026" s="343"/>
      <c r="M1026" s="343"/>
    </row>
    <row r="1027" spans="12:13" x14ac:dyDescent="0.25">
      <c r="L1027" s="343"/>
      <c r="M1027" s="343"/>
    </row>
    <row r="1028" spans="12:13" x14ac:dyDescent="0.25">
      <c r="L1028" s="343"/>
      <c r="M1028" s="343"/>
    </row>
    <row r="1029" spans="12:13" x14ac:dyDescent="0.25">
      <c r="L1029" s="343"/>
      <c r="M1029" s="343"/>
    </row>
    <row r="1030" spans="12:13" x14ac:dyDescent="0.25">
      <c r="L1030" s="343"/>
      <c r="M1030" s="343"/>
    </row>
    <row r="1031" spans="12:13" x14ac:dyDescent="0.25">
      <c r="L1031" s="343"/>
      <c r="M1031" s="343"/>
    </row>
    <row r="1032" spans="12:13" x14ac:dyDescent="0.25">
      <c r="L1032" s="343"/>
      <c r="M1032" s="343"/>
    </row>
    <row r="1033" spans="12:13" x14ac:dyDescent="0.25">
      <c r="L1033" s="343"/>
      <c r="M1033" s="343"/>
    </row>
    <row r="1034" spans="12:13" x14ac:dyDescent="0.25">
      <c r="L1034" s="343"/>
      <c r="M1034" s="343"/>
    </row>
    <row r="1035" spans="12:13" x14ac:dyDescent="0.25">
      <c r="L1035" s="343"/>
      <c r="M1035" s="343"/>
    </row>
    <row r="1036" spans="12:13" x14ac:dyDescent="0.25">
      <c r="L1036" s="343"/>
      <c r="M1036" s="343"/>
    </row>
    <row r="1037" spans="12:13" x14ac:dyDescent="0.25">
      <c r="L1037" s="343"/>
      <c r="M1037" s="343"/>
    </row>
    <row r="1038" spans="12:13" x14ac:dyDescent="0.25">
      <c r="L1038" s="343"/>
      <c r="M1038" s="343"/>
    </row>
    <row r="1039" spans="12:13" x14ac:dyDescent="0.25">
      <c r="L1039" s="343"/>
      <c r="M1039" s="343"/>
    </row>
    <row r="1040" spans="12:13" x14ac:dyDescent="0.25">
      <c r="L1040" s="343"/>
      <c r="M1040" s="343"/>
    </row>
    <row r="1041" spans="12:13" x14ac:dyDescent="0.25">
      <c r="L1041" s="343"/>
      <c r="M1041" s="343"/>
    </row>
    <row r="1042" spans="12:13" x14ac:dyDescent="0.25">
      <c r="L1042" s="343"/>
      <c r="M1042" s="343"/>
    </row>
    <row r="1043" spans="12:13" x14ac:dyDescent="0.25">
      <c r="L1043" s="343"/>
      <c r="M1043" s="343"/>
    </row>
    <row r="1044" spans="12:13" x14ac:dyDescent="0.25">
      <c r="L1044" s="343"/>
      <c r="M1044" s="343"/>
    </row>
    <row r="1045" spans="12:13" x14ac:dyDescent="0.25">
      <c r="L1045" s="343"/>
      <c r="M1045" s="343"/>
    </row>
    <row r="1046" spans="12:13" x14ac:dyDescent="0.25">
      <c r="L1046" s="343"/>
      <c r="M1046" s="343"/>
    </row>
    <row r="1047" spans="12:13" x14ac:dyDescent="0.25">
      <c r="L1047" s="343"/>
      <c r="M1047" s="343"/>
    </row>
    <row r="1048" spans="12:13" x14ac:dyDescent="0.25">
      <c r="L1048" s="343"/>
      <c r="M1048" s="343"/>
    </row>
    <row r="1049" spans="12:13" x14ac:dyDescent="0.25">
      <c r="L1049" s="343"/>
      <c r="M1049" s="343"/>
    </row>
    <row r="1050" spans="12:13" x14ac:dyDescent="0.25">
      <c r="L1050" s="343"/>
      <c r="M1050" s="343"/>
    </row>
    <row r="1051" spans="12:13" x14ac:dyDescent="0.25">
      <c r="L1051" s="343"/>
      <c r="M1051" s="343"/>
    </row>
    <row r="1052" spans="12:13" x14ac:dyDescent="0.25">
      <c r="L1052" s="343"/>
      <c r="M1052" s="343"/>
    </row>
    <row r="1053" spans="12:13" x14ac:dyDescent="0.25">
      <c r="L1053" s="343"/>
      <c r="M1053" s="343"/>
    </row>
    <row r="1054" spans="12:13" x14ac:dyDescent="0.25">
      <c r="L1054" s="343"/>
      <c r="M1054" s="343"/>
    </row>
    <row r="1055" spans="12:13" x14ac:dyDescent="0.25">
      <c r="L1055" s="343"/>
      <c r="M1055" s="343"/>
    </row>
    <row r="1056" spans="12:13" x14ac:dyDescent="0.25">
      <c r="L1056" s="343"/>
      <c r="M1056" s="343"/>
    </row>
    <row r="1057" spans="12:13" x14ac:dyDescent="0.25">
      <c r="L1057" s="343"/>
      <c r="M1057" s="343"/>
    </row>
    <row r="1058" spans="12:13" x14ac:dyDescent="0.25">
      <c r="L1058" s="343"/>
      <c r="M1058" s="343"/>
    </row>
    <row r="1059" spans="12:13" x14ac:dyDescent="0.25">
      <c r="L1059" s="343"/>
      <c r="M1059" s="343"/>
    </row>
    <row r="1060" spans="12:13" x14ac:dyDescent="0.25">
      <c r="L1060" s="343"/>
      <c r="M1060" s="343"/>
    </row>
    <row r="1061" spans="12:13" x14ac:dyDescent="0.25">
      <c r="L1061" s="343"/>
      <c r="M1061" s="343"/>
    </row>
    <row r="1062" spans="12:13" x14ac:dyDescent="0.25">
      <c r="L1062" s="343"/>
      <c r="M1062" s="343"/>
    </row>
    <row r="1063" spans="12:13" x14ac:dyDescent="0.25">
      <c r="L1063" s="343"/>
      <c r="M1063" s="343"/>
    </row>
    <row r="1064" spans="12:13" x14ac:dyDescent="0.25">
      <c r="L1064" s="343"/>
      <c r="M1064" s="343"/>
    </row>
    <row r="1065" spans="12:13" x14ac:dyDescent="0.25">
      <c r="L1065" s="343"/>
      <c r="M1065" s="343"/>
    </row>
    <row r="1066" spans="12:13" x14ac:dyDescent="0.25">
      <c r="L1066" s="343"/>
      <c r="M1066" s="343"/>
    </row>
    <row r="1067" spans="12:13" x14ac:dyDescent="0.25">
      <c r="L1067" s="343"/>
      <c r="M1067" s="343"/>
    </row>
    <row r="1068" spans="12:13" x14ac:dyDescent="0.25">
      <c r="L1068" s="343"/>
      <c r="M1068" s="343"/>
    </row>
    <row r="1069" spans="12:13" x14ac:dyDescent="0.25">
      <c r="L1069" s="343"/>
      <c r="M1069" s="343"/>
    </row>
    <row r="1070" spans="12:13" x14ac:dyDescent="0.25">
      <c r="L1070" s="343"/>
      <c r="M1070" s="343"/>
    </row>
    <row r="1071" spans="12:13" x14ac:dyDescent="0.25">
      <c r="L1071" s="343"/>
      <c r="M1071" s="343"/>
    </row>
    <row r="1072" spans="12:13" x14ac:dyDescent="0.25">
      <c r="L1072" s="343"/>
      <c r="M1072" s="343"/>
    </row>
    <row r="1073" spans="12:13" x14ac:dyDescent="0.25">
      <c r="L1073" s="343"/>
      <c r="M1073" s="343"/>
    </row>
    <row r="1074" spans="12:13" x14ac:dyDescent="0.25">
      <c r="L1074" s="343"/>
      <c r="M1074" s="343"/>
    </row>
    <row r="1075" spans="12:13" x14ac:dyDescent="0.25">
      <c r="L1075" s="343"/>
      <c r="M1075" s="343"/>
    </row>
    <row r="1076" spans="12:13" x14ac:dyDescent="0.25">
      <c r="L1076" s="343"/>
      <c r="M1076" s="343"/>
    </row>
    <row r="1077" spans="12:13" x14ac:dyDescent="0.25">
      <c r="L1077" s="343"/>
      <c r="M1077" s="343"/>
    </row>
    <row r="1078" spans="12:13" x14ac:dyDescent="0.25">
      <c r="L1078" s="343"/>
      <c r="M1078" s="343"/>
    </row>
    <row r="1079" spans="12:13" x14ac:dyDescent="0.25">
      <c r="L1079" s="343"/>
      <c r="M1079" s="343"/>
    </row>
    <row r="1080" spans="12:13" x14ac:dyDescent="0.25">
      <c r="L1080" s="343"/>
      <c r="M1080" s="343"/>
    </row>
    <row r="1081" spans="12:13" x14ac:dyDescent="0.25">
      <c r="L1081" s="343"/>
      <c r="M1081" s="343"/>
    </row>
    <row r="1082" spans="12:13" x14ac:dyDescent="0.25">
      <c r="L1082" s="343"/>
      <c r="M1082" s="343"/>
    </row>
    <row r="1083" spans="12:13" x14ac:dyDescent="0.25">
      <c r="L1083" s="343"/>
      <c r="M1083" s="343"/>
    </row>
    <row r="1084" spans="12:13" x14ac:dyDescent="0.25">
      <c r="L1084" s="343"/>
      <c r="M1084" s="343"/>
    </row>
    <row r="1085" spans="12:13" x14ac:dyDescent="0.25">
      <c r="L1085" s="343"/>
      <c r="M1085" s="343"/>
    </row>
    <row r="1086" spans="12:13" x14ac:dyDescent="0.25">
      <c r="L1086" s="343"/>
      <c r="M1086" s="343"/>
    </row>
    <row r="1087" spans="12:13" x14ac:dyDescent="0.25">
      <c r="L1087" s="343"/>
      <c r="M1087" s="343"/>
    </row>
    <row r="1088" spans="12:13" x14ac:dyDescent="0.25">
      <c r="L1088" s="343"/>
      <c r="M1088" s="343"/>
    </row>
    <row r="1089" spans="12:13" x14ac:dyDescent="0.25">
      <c r="L1089" s="343"/>
      <c r="M1089" s="343"/>
    </row>
    <row r="1090" spans="12:13" x14ac:dyDescent="0.25">
      <c r="L1090" s="343"/>
      <c r="M1090" s="343"/>
    </row>
    <row r="1091" spans="12:13" x14ac:dyDescent="0.25">
      <c r="L1091" s="343"/>
      <c r="M1091" s="343"/>
    </row>
    <row r="1092" spans="12:13" x14ac:dyDescent="0.25">
      <c r="L1092" s="343"/>
      <c r="M1092" s="343"/>
    </row>
    <row r="1093" spans="12:13" x14ac:dyDescent="0.25">
      <c r="L1093" s="343"/>
      <c r="M1093" s="343"/>
    </row>
    <row r="1094" spans="12:13" x14ac:dyDescent="0.25">
      <c r="L1094" s="343"/>
      <c r="M1094" s="343"/>
    </row>
    <row r="1095" spans="12:13" x14ac:dyDescent="0.25">
      <c r="L1095" s="343"/>
      <c r="M1095" s="343"/>
    </row>
    <row r="1096" spans="12:13" x14ac:dyDescent="0.25">
      <c r="L1096" s="343"/>
      <c r="M1096" s="343"/>
    </row>
    <row r="1097" spans="12:13" x14ac:dyDescent="0.25">
      <c r="L1097" s="343"/>
      <c r="M1097" s="343"/>
    </row>
    <row r="1098" spans="12:13" x14ac:dyDescent="0.25">
      <c r="L1098" s="343"/>
      <c r="M1098" s="343"/>
    </row>
    <row r="1099" spans="12:13" x14ac:dyDescent="0.25">
      <c r="L1099" s="343"/>
      <c r="M1099" s="343"/>
    </row>
    <row r="1100" spans="12:13" x14ac:dyDescent="0.25">
      <c r="L1100" s="343"/>
      <c r="M1100" s="343"/>
    </row>
    <row r="1101" spans="12:13" x14ac:dyDescent="0.25">
      <c r="L1101" s="343"/>
      <c r="M1101" s="343"/>
    </row>
    <row r="1102" spans="12:13" x14ac:dyDescent="0.25">
      <c r="L1102" s="343"/>
      <c r="M1102" s="343"/>
    </row>
    <row r="1103" spans="12:13" x14ac:dyDescent="0.25">
      <c r="L1103" s="343"/>
      <c r="M1103" s="343"/>
    </row>
    <row r="1104" spans="12:13" x14ac:dyDescent="0.25">
      <c r="L1104" s="343"/>
      <c r="M1104" s="343"/>
    </row>
    <row r="1105" spans="12:13" x14ac:dyDescent="0.25">
      <c r="L1105" s="343"/>
      <c r="M1105" s="343"/>
    </row>
    <row r="1106" spans="12:13" x14ac:dyDescent="0.25">
      <c r="L1106" s="343"/>
      <c r="M1106" s="343"/>
    </row>
    <row r="1107" spans="12:13" x14ac:dyDescent="0.25">
      <c r="L1107" s="343"/>
      <c r="M1107" s="343"/>
    </row>
    <row r="1108" spans="12:13" x14ac:dyDescent="0.25">
      <c r="L1108" s="343"/>
      <c r="M1108" s="343"/>
    </row>
    <row r="1109" spans="12:13" x14ac:dyDescent="0.25">
      <c r="L1109" s="343"/>
      <c r="M1109" s="343"/>
    </row>
    <row r="1110" spans="12:13" x14ac:dyDescent="0.25">
      <c r="L1110" s="343"/>
      <c r="M1110" s="343"/>
    </row>
    <row r="1111" spans="12:13" x14ac:dyDescent="0.25">
      <c r="L1111" s="343"/>
      <c r="M1111" s="343"/>
    </row>
    <row r="1112" spans="12:13" x14ac:dyDescent="0.25">
      <c r="L1112" s="343"/>
      <c r="M1112" s="343"/>
    </row>
    <row r="1113" spans="12:13" x14ac:dyDescent="0.25">
      <c r="L1113" s="343"/>
      <c r="M1113" s="343"/>
    </row>
    <row r="1114" spans="12:13" x14ac:dyDescent="0.25">
      <c r="L1114" s="343"/>
      <c r="M1114" s="343"/>
    </row>
    <row r="1115" spans="12:13" x14ac:dyDescent="0.25">
      <c r="L1115" s="343"/>
      <c r="M1115" s="343"/>
    </row>
    <row r="1116" spans="12:13" x14ac:dyDescent="0.25">
      <c r="L1116" s="343"/>
      <c r="M1116" s="343"/>
    </row>
    <row r="1117" spans="12:13" x14ac:dyDescent="0.25">
      <c r="L1117" s="343"/>
      <c r="M1117" s="343"/>
    </row>
    <row r="1118" spans="12:13" x14ac:dyDescent="0.25">
      <c r="L1118" s="343"/>
      <c r="M1118" s="343"/>
    </row>
    <row r="1119" spans="12:13" x14ac:dyDescent="0.25">
      <c r="L1119" s="343"/>
      <c r="M1119" s="343"/>
    </row>
    <row r="1120" spans="12:13" x14ac:dyDescent="0.25">
      <c r="L1120" s="343"/>
      <c r="M1120" s="343"/>
    </row>
    <row r="1121" spans="12:13" x14ac:dyDescent="0.25">
      <c r="L1121" s="343"/>
      <c r="M1121" s="343"/>
    </row>
    <row r="1122" spans="12:13" x14ac:dyDescent="0.25">
      <c r="L1122" s="343"/>
      <c r="M1122" s="343"/>
    </row>
    <row r="1123" spans="12:13" x14ac:dyDescent="0.25">
      <c r="L1123" s="343"/>
      <c r="M1123" s="343"/>
    </row>
    <row r="1124" spans="12:13" x14ac:dyDescent="0.25">
      <c r="L1124" s="343"/>
      <c r="M1124" s="343"/>
    </row>
    <row r="1125" spans="12:13" x14ac:dyDescent="0.25">
      <c r="L1125" s="343"/>
      <c r="M1125" s="343"/>
    </row>
    <row r="1126" spans="12:13" x14ac:dyDescent="0.25">
      <c r="L1126" s="343"/>
      <c r="M1126" s="343"/>
    </row>
    <row r="1127" spans="12:13" x14ac:dyDescent="0.25">
      <c r="L1127" s="343"/>
      <c r="M1127" s="343"/>
    </row>
    <row r="1128" spans="12:13" x14ac:dyDescent="0.25">
      <c r="L1128" s="343"/>
      <c r="M1128" s="343"/>
    </row>
    <row r="1129" spans="12:13" x14ac:dyDescent="0.25">
      <c r="L1129" s="343"/>
      <c r="M1129" s="343"/>
    </row>
    <row r="1130" spans="12:13" x14ac:dyDescent="0.25">
      <c r="L1130" s="343"/>
      <c r="M1130" s="343"/>
    </row>
    <row r="1131" spans="12:13" x14ac:dyDescent="0.25">
      <c r="L1131" s="343"/>
      <c r="M1131" s="343"/>
    </row>
    <row r="1132" spans="12:13" x14ac:dyDescent="0.25">
      <c r="L1132" s="343"/>
      <c r="M1132" s="343"/>
    </row>
    <row r="1133" spans="12:13" x14ac:dyDescent="0.25">
      <c r="L1133" s="343"/>
      <c r="M1133" s="343"/>
    </row>
    <row r="1134" spans="12:13" x14ac:dyDescent="0.25">
      <c r="L1134" s="343"/>
      <c r="M1134" s="343"/>
    </row>
    <row r="1135" spans="12:13" x14ac:dyDescent="0.25">
      <c r="L1135" s="343"/>
      <c r="M1135" s="343"/>
    </row>
    <row r="1136" spans="12:13" x14ac:dyDescent="0.25">
      <c r="L1136" s="343"/>
      <c r="M1136" s="343"/>
    </row>
    <row r="1137" spans="12:13" x14ac:dyDescent="0.25">
      <c r="L1137" s="343"/>
      <c r="M1137" s="343"/>
    </row>
    <row r="1138" spans="12:13" x14ac:dyDescent="0.25">
      <c r="L1138" s="343"/>
      <c r="M1138" s="343"/>
    </row>
    <row r="1139" spans="12:13" x14ac:dyDescent="0.25">
      <c r="L1139" s="343"/>
      <c r="M1139" s="343"/>
    </row>
    <row r="1140" spans="12:13" x14ac:dyDescent="0.25">
      <c r="L1140" s="343"/>
      <c r="M1140" s="343"/>
    </row>
    <row r="1141" spans="12:13" x14ac:dyDescent="0.25">
      <c r="L1141" s="343"/>
      <c r="M1141" s="343"/>
    </row>
    <row r="1142" spans="12:13" x14ac:dyDescent="0.25">
      <c r="L1142" s="343"/>
      <c r="M1142" s="343"/>
    </row>
    <row r="1143" spans="12:13" x14ac:dyDescent="0.25">
      <c r="L1143" s="343"/>
      <c r="M1143" s="343"/>
    </row>
    <row r="1144" spans="12:13" x14ac:dyDescent="0.25">
      <c r="L1144" s="343"/>
      <c r="M1144" s="343"/>
    </row>
    <row r="1145" spans="12:13" x14ac:dyDescent="0.25">
      <c r="L1145" s="343"/>
      <c r="M1145" s="343"/>
    </row>
    <row r="1146" spans="12:13" x14ac:dyDescent="0.25">
      <c r="L1146" s="343"/>
      <c r="M1146" s="343"/>
    </row>
    <row r="1147" spans="12:13" x14ac:dyDescent="0.25">
      <c r="L1147" s="343"/>
      <c r="M1147" s="343"/>
    </row>
    <row r="1148" spans="12:13" x14ac:dyDescent="0.25">
      <c r="L1148" s="343"/>
      <c r="M1148" s="343"/>
    </row>
    <row r="1149" spans="12:13" x14ac:dyDescent="0.25">
      <c r="L1149" s="343"/>
      <c r="M1149" s="343"/>
    </row>
    <row r="1150" spans="12:13" x14ac:dyDescent="0.25">
      <c r="L1150" s="343"/>
      <c r="M1150" s="343"/>
    </row>
    <row r="1151" spans="12:13" x14ac:dyDescent="0.25">
      <c r="L1151" s="343"/>
      <c r="M1151" s="343"/>
    </row>
    <row r="1152" spans="12:13" x14ac:dyDescent="0.25">
      <c r="L1152" s="343"/>
      <c r="M1152" s="343"/>
    </row>
    <row r="1153" spans="12:13" x14ac:dyDescent="0.25">
      <c r="L1153" s="343"/>
      <c r="M1153" s="343"/>
    </row>
    <row r="1154" spans="12:13" x14ac:dyDescent="0.25">
      <c r="L1154" s="343"/>
      <c r="M1154" s="343"/>
    </row>
    <row r="1155" spans="12:13" x14ac:dyDescent="0.25">
      <c r="L1155" s="343"/>
      <c r="M1155" s="343"/>
    </row>
    <row r="1156" spans="12:13" x14ac:dyDescent="0.25">
      <c r="L1156" s="343"/>
      <c r="M1156" s="343"/>
    </row>
    <row r="1157" spans="12:13" x14ac:dyDescent="0.25">
      <c r="L1157" s="343"/>
      <c r="M1157" s="343"/>
    </row>
    <row r="1158" spans="12:13" x14ac:dyDescent="0.25">
      <c r="L1158" s="343"/>
      <c r="M1158" s="343"/>
    </row>
    <row r="1159" spans="12:13" x14ac:dyDescent="0.25">
      <c r="L1159" s="343"/>
      <c r="M1159" s="343"/>
    </row>
    <row r="1160" spans="12:13" x14ac:dyDescent="0.25">
      <c r="L1160" s="343"/>
      <c r="M1160" s="343"/>
    </row>
    <row r="1161" spans="12:13" x14ac:dyDescent="0.25">
      <c r="L1161" s="343"/>
      <c r="M1161" s="343"/>
    </row>
    <row r="1162" spans="12:13" x14ac:dyDescent="0.25">
      <c r="L1162" s="343"/>
      <c r="M1162" s="343"/>
    </row>
    <row r="1163" spans="12:13" x14ac:dyDescent="0.25">
      <c r="L1163" s="343"/>
      <c r="M1163" s="343"/>
    </row>
    <row r="1164" spans="12:13" x14ac:dyDescent="0.25">
      <c r="L1164" s="343"/>
      <c r="M1164" s="343"/>
    </row>
    <row r="1165" spans="12:13" x14ac:dyDescent="0.25">
      <c r="L1165" s="343"/>
      <c r="M1165" s="343"/>
    </row>
    <row r="1166" spans="12:13" x14ac:dyDescent="0.25">
      <c r="L1166" s="343"/>
      <c r="M1166" s="343"/>
    </row>
    <row r="1167" spans="12:13" x14ac:dyDescent="0.25">
      <c r="L1167" s="343"/>
      <c r="M1167" s="343"/>
    </row>
    <row r="1168" spans="12:13" x14ac:dyDescent="0.25">
      <c r="L1168" s="343"/>
      <c r="M1168" s="343"/>
    </row>
    <row r="1169" spans="12:13" x14ac:dyDescent="0.25">
      <c r="L1169" s="343"/>
      <c r="M1169" s="343"/>
    </row>
    <row r="1170" spans="12:13" x14ac:dyDescent="0.25">
      <c r="L1170" s="343"/>
      <c r="M1170" s="343"/>
    </row>
    <row r="1171" spans="12:13" x14ac:dyDescent="0.25">
      <c r="L1171" s="343"/>
      <c r="M1171" s="343"/>
    </row>
    <row r="1172" spans="12:13" x14ac:dyDescent="0.25">
      <c r="L1172" s="343"/>
      <c r="M1172" s="343"/>
    </row>
    <row r="1173" spans="12:13" x14ac:dyDescent="0.25">
      <c r="L1173" s="343"/>
      <c r="M1173" s="343"/>
    </row>
    <row r="1174" spans="12:13" x14ac:dyDescent="0.25">
      <c r="L1174" s="343"/>
      <c r="M1174" s="343"/>
    </row>
    <row r="1175" spans="12:13" x14ac:dyDescent="0.25">
      <c r="L1175" s="343"/>
      <c r="M1175" s="343"/>
    </row>
    <row r="1176" spans="12:13" x14ac:dyDescent="0.25">
      <c r="L1176" s="343"/>
      <c r="M1176" s="343"/>
    </row>
    <row r="1177" spans="12:13" x14ac:dyDescent="0.25">
      <c r="L1177" s="343"/>
      <c r="M1177" s="343"/>
    </row>
    <row r="1178" spans="12:13" x14ac:dyDescent="0.25">
      <c r="L1178" s="343"/>
      <c r="M1178" s="343"/>
    </row>
    <row r="1179" spans="12:13" x14ac:dyDescent="0.25">
      <c r="L1179" s="343"/>
      <c r="M1179" s="343"/>
    </row>
    <row r="1180" spans="12:13" x14ac:dyDescent="0.25">
      <c r="L1180" s="343"/>
      <c r="M1180" s="343"/>
    </row>
    <row r="1181" spans="12:13" x14ac:dyDescent="0.25">
      <c r="L1181" s="343"/>
      <c r="M1181" s="343"/>
    </row>
    <row r="1182" spans="12:13" x14ac:dyDescent="0.25">
      <c r="L1182" s="343"/>
      <c r="M1182" s="343"/>
    </row>
    <row r="1183" spans="12:13" x14ac:dyDescent="0.25">
      <c r="L1183" s="343"/>
      <c r="M1183" s="343"/>
    </row>
    <row r="1184" spans="12:13" x14ac:dyDescent="0.25">
      <c r="L1184" s="343"/>
      <c r="M1184" s="343"/>
    </row>
    <row r="1185" spans="12:13" x14ac:dyDescent="0.25">
      <c r="L1185" s="343"/>
      <c r="M1185" s="343"/>
    </row>
    <row r="1186" spans="12:13" x14ac:dyDescent="0.25">
      <c r="L1186" s="343"/>
      <c r="M1186" s="343"/>
    </row>
    <row r="1187" spans="12:13" x14ac:dyDescent="0.25">
      <c r="L1187" s="343"/>
      <c r="M1187" s="343"/>
    </row>
    <row r="1188" spans="12:13" x14ac:dyDescent="0.25">
      <c r="L1188" s="343"/>
      <c r="M1188" s="343"/>
    </row>
    <row r="1189" spans="12:13" x14ac:dyDescent="0.25">
      <c r="L1189" s="343"/>
      <c r="M1189" s="343"/>
    </row>
    <row r="1190" spans="12:13" x14ac:dyDescent="0.25">
      <c r="L1190" s="343"/>
      <c r="M1190" s="343"/>
    </row>
    <row r="1191" spans="12:13" x14ac:dyDescent="0.25">
      <c r="L1191" s="343"/>
      <c r="M1191" s="343"/>
    </row>
    <row r="1192" spans="12:13" x14ac:dyDescent="0.25">
      <c r="L1192" s="343"/>
      <c r="M1192" s="343"/>
    </row>
    <row r="1193" spans="12:13" x14ac:dyDescent="0.25">
      <c r="L1193" s="343"/>
      <c r="M1193" s="343"/>
    </row>
    <row r="1194" spans="12:13" x14ac:dyDescent="0.25">
      <c r="L1194" s="343"/>
      <c r="M1194" s="343"/>
    </row>
    <row r="1195" spans="12:13" x14ac:dyDescent="0.25">
      <c r="L1195" s="343"/>
      <c r="M1195" s="343"/>
    </row>
    <row r="1196" spans="12:13" x14ac:dyDescent="0.25">
      <c r="L1196" s="343"/>
      <c r="M1196" s="343"/>
    </row>
    <row r="1197" spans="12:13" x14ac:dyDescent="0.25">
      <c r="L1197" s="343"/>
      <c r="M1197" s="343"/>
    </row>
    <row r="1198" spans="12:13" x14ac:dyDescent="0.25">
      <c r="L1198" s="343"/>
      <c r="M1198" s="343"/>
    </row>
    <row r="1199" spans="12:13" x14ac:dyDescent="0.25">
      <c r="L1199" s="343"/>
      <c r="M1199" s="343"/>
    </row>
    <row r="1200" spans="12:13" x14ac:dyDescent="0.25">
      <c r="L1200" s="343"/>
      <c r="M1200" s="343"/>
    </row>
    <row r="1201" spans="12:13" x14ac:dyDescent="0.25">
      <c r="L1201" s="343"/>
      <c r="M1201" s="343"/>
    </row>
    <row r="1202" spans="12:13" x14ac:dyDescent="0.25">
      <c r="L1202" s="343"/>
      <c r="M1202" s="343"/>
    </row>
    <row r="1203" spans="12:13" x14ac:dyDescent="0.25">
      <c r="L1203" s="343"/>
      <c r="M1203" s="343"/>
    </row>
    <row r="1204" spans="12:13" x14ac:dyDescent="0.25">
      <c r="L1204" s="343"/>
      <c r="M1204" s="343"/>
    </row>
    <row r="1205" spans="12:13" x14ac:dyDescent="0.25">
      <c r="L1205" s="343"/>
      <c r="M1205" s="343"/>
    </row>
    <row r="1206" spans="12:13" x14ac:dyDescent="0.25">
      <c r="L1206" s="343"/>
      <c r="M1206" s="343"/>
    </row>
    <row r="1207" spans="12:13" x14ac:dyDescent="0.25">
      <c r="L1207" s="343"/>
      <c r="M1207" s="343"/>
    </row>
    <row r="1208" spans="12:13" x14ac:dyDescent="0.25">
      <c r="L1208" s="343"/>
      <c r="M1208" s="343"/>
    </row>
    <row r="1209" spans="12:13" x14ac:dyDescent="0.25">
      <c r="L1209" s="343"/>
      <c r="M1209" s="343"/>
    </row>
    <row r="1210" spans="12:13" x14ac:dyDescent="0.25">
      <c r="L1210" s="343"/>
      <c r="M1210" s="343"/>
    </row>
    <row r="1211" spans="12:13" x14ac:dyDescent="0.25">
      <c r="L1211" s="343"/>
      <c r="M1211" s="343"/>
    </row>
    <row r="1212" spans="12:13" x14ac:dyDescent="0.25">
      <c r="L1212" s="343"/>
      <c r="M1212" s="343"/>
    </row>
    <row r="1213" spans="12:13" x14ac:dyDescent="0.25">
      <c r="L1213" s="343"/>
      <c r="M1213" s="343"/>
    </row>
    <row r="1214" spans="12:13" x14ac:dyDescent="0.25">
      <c r="L1214" s="343"/>
      <c r="M1214" s="343"/>
    </row>
    <row r="1215" spans="12:13" x14ac:dyDescent="0.25">
      <c r="L1215" s="343"/>
      <c r="M1215" s="343"/>
    </row>
    <row r="1216" spans="12:13" x14ac:dyDescent="0.25">
      <c r="L1216" s="343"/>
      <c r="M1216" s="343"/>
    </row>
    <row r="1217" spans="12:13" x14ac:dyDescent="0.25">
      <c r="L1217" s="343"/>
      <c r="M1217" s="343"/>
    </row>
    <row r="1218" spans="12:13" x14ac:dyDescent="0.25">
      <c r="L1218" s="343"/>
      <c r="M1218" s="343"/>
    </row>
    <row r="1219" spans="12:13" x14ac:dyDescent="0.25">
      <c r="L1219" s="343"/>
      <c r="M1219" s="343"/>
    </row>
    <row r="1220" spans="12:13" x14ac:dyDescent="0.25">
      <c r="L1220" s="343"/>
      <c r="M1220" s="343"/>
    </row>
    <row r="1221" spans="12:13" x14ac:dyDescent="0.25">
      <c r="L1221" s="343"/>
      <c r="M1221" s="343"/>
    </row>
    <row r="1222" spans="12:13" x14ac:dyDescent="0.25">
      <c r="L1222" s="343"/>
      <c r="M1222" s="343"/>
    </row>
    <row r="1223" spans="12:13" x14ac:dyDescent="0.25">
      <c r="L1223" s="343"/>
      <c r="M1223" s="343"/>
    </row>
    <row r="1224" spans="12:13" x14ac:dyDescent="0.25">
      <c r="L1224" s="343"/>
      <c r="M1224" s="343"/>
    </row>
    <row r="1225" spans="12:13" x14ac:dyDescent="0.25">
      <c r="L1225" s="343"/>
      <c r="M1225" s="343"/>
    </row>
    <row r="1226" spans="12:13" x14ac:dyDescent="0.25">
      <c r="L1226" s="343"/>
      <c r="M1226" s="343"/>
    </row>
    <row r="1227" spans="12:13" x14ac:dyDescent="0.25">
      <c r="L1227" s="343"/>
      <c r="M1227" s="343"/>
    </row>
    <row r="1228" spans="12:13" x14ac:dyDescent="0.25">
      <c r="L1228" s="343"/>
      <c r="M1228" s="343"/>
    </row>
    <row r="1229" spans="12:13" x14ac:dyDescent="0.25">
      <c r="L1229" s="343"/>
      <c r="M1229" s="343"/>
    </row>
    <row r="1230" spans="12:13" x14ac:dyDescent="0.25">
      <c r="L1230" s="343"/>
      <c r="M1230" s="343"/>
    </row>
    <row r="1231" spans="12:13" x14ac:dyDescent="0.25">
      <c r="L1231" s="343"/>
      <c r="M1231" s="343"/>
    </row>
    <row r="1232" spans="12:13" x14ac:dyDescent="0.25">
      <c r="L1232" s="343"/>
      <c r="M1232" s="343"/>
    </row>
    <row r="1233" spans="12:13" x14ac:dyDescent="0.25">
      <c r="L1233" s="343"/>
      <c r="M1233" s="343"/>
    </row>
    <row r="1234" spans="12:13" x14ac:dyDescent="0.25">
      <c r="L1234" s="343"/>
      <c r="M1234" s="343"/>
    </row>
    <row r="1235" spans="12:13" x14ac:dyDescent="0.25">
      <c r="L1235" s="343"/>
      <c r="M1235" s="343"/>
    </row>
    <row r="1236" spans="12:13" x14ac:dyDescent="0.25">
      <c r="L1236" s="343"/>
      <c r="M1236" s="343"/>
    </row>
    <row r="1237" spans="12:13" x14ac:dyDescent="0.25">
      <c r="L1237" s="343"/>
      <c r="M1237" s="343"/>
    </row>
    <row r="1238" spans="12:13" x14ac:dyDescent="0.25">
      <c r="L1238" s="343"/>
      <c r="M1238" s="343"/>
    </row>
    <row r="1239" spans="12:13" x14ac:dyDescent="0.25">
      <c r="L1239" s="343"/>
      <c r="M1239" s="343"/>
    </row>
    <row r="1240" spans="12:13" x14ac:dyDescent="0.25">
      <c r="L1240" s="343"/>
      <c r="M1240" s="343"/>
    </row>
    <row r="1241" spans="12:13" x14ac:dyDescent="0.25">
      <c r="L1241" s="343"/>
      <c r="M1241" s="343"/>
    </row>
    <row r="1242" spans="12:13" x14ac:dyDescent="0.25">
      <c r="L1242" s="343"/>
      <c r="M1242" s="343"/>
    </row>
    <row r="1243" spans="12:13" x14ac:dyDescent="0.25">
      <c r="L1243" s="343"/>
      <c r="M1243" s="343"/>
    </row>
    <row r="1244" spans="12:13" x14ac:dyDescent="0.25">
      <c r="L1244" s="343"/>
      <c r="M1244" s="343"/>
    </row>
    <row r="1245" spans="12:13" x14ac:dyDescent="0.25">
      <c r="L1245" s="343"/>
      <c r="M1245" s="343"/>
    </row>
    <row r="1246" spans="12:13" x14ac:dyDescent="0.25">
      <c r="L1246" s="343"/>
      <c r="M1246" s="343"/>
    </row>
    <row r="1247" spans="12:13" x14ac:dyDescent="0.25">
      <c r="L1247" s="343"/>
      <c r="M1247" s="343"/>
    </row>
    <row r="1248" spans="12:13" x14ac:dyDescent="0.25">
      <c r="L1248" s="343"/>
      <c r="M1248" s="343"/>
    </row>
    <row r="1249" spans="12:13" x14ac:dyDescent="0.25">
      <c r="L1249" s="343"/>
      <c r="M1249" s="343"/>
    </row>
    <row r="1250" spans="12:13" x14ac:dyDescent="0.25">
      <c r="L1250" s="343"/>
      <c r="M1250" s="343"/>
    </row>
    <row r="1251" spans="12:13" x14ac:dyDescent="0.25">
      <c r="L1251" s="343"/>
      <c r="M1251" s="343"/>
    </row>
    <row r="1252" spans="12:13" x14ac:dyDescent="0.25">
      <c r="L1252" s="343"/>
      <c r="M1252" s="343"/>
    </row>
    <row r="1253" spans="12:13" x14ac:dyDescent="0.25">
      <c r="L1253" s="343"/>
      <c r="M1253" s="343"/>
    </row>
    <row r="1254" spans="12:13" x14ac:dyDescent="0.25">
      <c r="L1254" s="343"/>
      <c r="M1254" s="343"/>
    </row>
    <row r="1255" spans="12:13" x14ac:dyDescent="0.25">
      <c r="L1255" s="343"/>
      <c r="M1255" s="343"/>
    </row>
    <row r="1256" spans="12:13" x14ac:dyDescent="0.25">
      <c r="L1256" s="343"/>
      <c r="M1256" s="343"/>
    </row>
    <row r="1257" spans="12:13" x14ac:dyDescent="0.25">
      <c r="L1257" s="343"/>
      <c r="M1257" s="343"/>
    </row>
    <row r="1258" spans="12:13" x14ac:dyDescent="0.25">
      <c r="L1258" s="343"/>
      <c r="M1258" s="343"/>
    </row>
    <row r="1259" spans="12:13" x14ac:dyDescent="0.25">
      <c r="L1259" s="343"/>
      <c r="M1259" s="343"/>
    </row>
    <row r="1260" spans="12:13" x14ac:dyDescent="0.25">
      <c r="L1260" s="343"/>
      <c r="M1260" s="343"/>
    </row>
    <row r="1261" spans="12:13" x14ac:dyDescent="0.25">
      <c r="L1261" s="343"/>
      <c r="M1261" s="343"/>
    </row>
    <row r="1262" spans="12:13" x14ac:dyDescent="0.25">
      <c r="L1262" s="343"/>
      <c r="M1262" s="343"/>
    </row>
    <row r="1263" spans="12:13" x14ac:dyDescent="0.25">
      <c r="L1263" s="343"/>
      <c r="M1263" s="343"/>
    </row>
    <row r="1264" spans="12:13" x14ac:dyDescent="0.25">
      <c r="L1264" s="343"/>
      <c r="M1264" s="343"/>
    </row>
    <row r="1265" spans="12:13" x14ac:dyDescent="0.25">
      <c r="L1265" s="343"/>
      <c r="M1265" s="343"/>
    </row>
    <row r="1266" spans="12:13" x14ac:dyDescent="0.25">
      <c r="L1266" s="343"/>
      <c r="M1266" s="343"/>
    </row>
    <row r="1267" spans="12:13" x14ac:dyDescent="0.25">
      <c r="L1267" s="343"/>
      <c r="M1267" s="343"/>
    </row>
    <row r="1268" spans="12:13" x14ac:dyDescent="0.25">
      <c r="L1268" s="343"/>
      <c r="M1268" s="343"/>
    </row>
    <row r="1269" spans="12:13" x14ac:dyDescent="0.25">
      <c r="L1269" s="343"/>
      <c r="M1269" s="343"/>
    </row>
    <row r="1270" spans="12:13" x14ac:dyDescent="0.25">
      <c r="L1270" s="343"/>
      <c r="M1270" s="343"/>
    </row>
    <row r="1271" spans="12:13" x14ac:dyDescent="0.25">
      <c r="L1271" s="343"/>
      <c r="M1271" s="343"/>
    </row>
    <row r="1272" spans="12:13" x14ac:dyDescent="0.25">
      <c r="L1272" s="343"/>
      <c r="M1272" s="343"/>
    </row>
    <row r="1273" spans="12:13" x14ac:dyDescent="0.25">
      <c r="L1273" s="343"/>
      <c r="M1273" s="343"/>
    </row>
    <row r="1274" spans="12:13" x14ac:dyDescent="0.25">
      <c r="L1274" s="343"/>
      <c r="M1274" s="343"/>
    </row>
    <row r="1275" spans="12:13" x14ac:dyDescent="0.25">
      <c r="L1275" s="343"/>
      <c r="M1275" s="343"/>
    </row>
    <row r="1276" spans="12:13" x14ac:dyDescent="0.25">
      <c r="L1276" s="343"/>
      <c r="M1276" s="343"/>
    </row>
    <row r="1277" spans="12:13" x14ac:dyDescent="0.25">
      <c r="L1277" s="343"/>
      <c r="M1277" s="343"/>
    </row>
    <row r="1278" spans="12:13" x14ac:dyDescent="0.25">
      <c r="L1278" s="343"/>
      <c r="M1278" s="343"/>
    </row>
    <row r="1279" spans="12:13" x14ac:dyDescent="0.25">
      <c r="L1279" s="343"/>
      <c r="M1279" s="343"/>
    </row>
    <row r="1280" spans="12:13" x14ac:dyDescent="0.25">
      <c r="L1280" s="343"/>
      <c r="M1280" s="343"/>
    </row>
    <row r="1281" spans="12:13" x14ac:dyDescent="0.25">
      <c r="L1281" s="343"/>
      <c r="M1281" s="343"/>
    </row>
    <row r="1282" spans="12:13" x14ac:dyDescent="0.25">
      <c r="L1282" s="343"/>
      <c r="M1282" s="343"/>
    </row>
    <row r="1283" spans="12:13" x14ac:dyDescent="0.25">
      <c r="L1283" s="343"/>
      <c r="M1283" s="343"/>
    </row>
    <row r="1284" spans="12:13" x14ac:dyDescent="0.25">
      <c r="L1284" s="343"/>
      <c r="M1284" s="343"/>
    </row>
    <row r="1285" spans="12:13" x14ac:dyDescent="0.25">
      <c r="L1285" s="343"/>
      <c r="M1285" s="343"/>
    </row>
    <row r="1286" spans="12:13" x14ac:dyDescent="0.25">
      <c r="L1286" s="343"/>
      <c r="M1286" s="343"/>
    </row>
    <row r="1287" spans="12:13" x14ac:dyDescent="0.25">
      <c r="L1287" s="343"/>
      <c r="M1287" s="343"/>
    </row>
    <row r="1288" spans="12:13" x14ac:dyDescent="0.25">
      <c r="L1288" s="343"/>
      <c r="M1288" s="343"/>
    </row>
    <row r="1289" spans="12:13" x14ac:dyDescent="0.25">
      <c r="L1289" s="343"/>
      <c r="M1289" s="343"/>
    </row>
    <row r="1290" spans="12:13" x14ac:dyDescent="0.25">
      <c r="L1290" s="343"/>
      <c r="M1290" s="343"/>
    </row>
    <row r="1291" spans="12:13" x14ac:dyDescent="0.25">
      <c r="L1291" s="343"/>
      <c r="M1291" s="343"/>
    </row>
    <row r="1292" spans="12:13" x14ac:dyDescent="0.25">
      <c r="L1292" s="343"/>
      <c r="M1292" s="343"/>
    </row>
    <row r="1293" spans="12:13" x14ac:dyDescent="0.25">
      <c r="L1293" s="343"/>
      <c r="M1293" s="343"/>
    </row>
    <row r="1294" spans="12:13" x14ac:dyDescent="0.25">
      <c r="L1294" s="343"/>
      <c r="M1294" s="343"/>
    </row>
    <row r="1295" spans="12:13" x14ac:dyDescent="0.25">
      <c r="L1295" s="343"/>
      <c r="M1295" s="343"/>
    </row>
    <row r="1296" spans="12:13" x14ac:dyDescent="0.25">
      <c r="L1296" s="343"/>
      <c r="M1296" s="343"/>
    </row>
    <row r="1297" spans="12:13" x14ac:dyDescent="0.25">
      <c r="L1297" s="343"/>
      <c r="M1297" s="343"/>
    </row>
    <row r="1298" spans="12:13" x14ac:dyDescent="0.25">
      <c r="L1298" s="343"/>
      <c r="M1298" s="343"/>
    </row>
    <row r="1299" spans="12:13" x14ac:dyDescent="0.25">
      <c r="L1299" s="343"/>
      <c r="M1299" s="343"/>
    </row>
    <row r="1300" spans="12:13" x14ac:dyDescent="0.25">
      <c r="L1300" s="343"/>
      <c r="M1300" s="343"/>
    </row>
    <row r="1301" spans="12:13" x14ac:dyDescent="0.25">
      <c r="L1301" s="343"/>
      <c r="M1301" s="343"/>
    </row>
    <row r="1302" spans="12:13" x14ac:dyDescent="0.25">
      <c r="L1302" s="343"/>
      <c r="M1302" s="343"/>
    </row>
    <row r="1303" spans="12:13" x14ac:dyDescent="0.25">
      <c r="L1303" s="343"/>
      <c r="M1303" s="343"/>
    </row>
    <row r="1304" spans="12:13" x14ac:dyDescent="0.25">
      <c r="L1304" s="343"/>
      <c r="M1304" s="343"/>
    </row>
    <row r="1305" spans="12:13" x14ac:dyDescent="0.25">
      <c r="L1305" s="343"/>
      <c r="M1305" s="343"/>
    </row>
    <row r="1306" spans="12:13" x14ac:dyDescent="0.25">
      <c r="L1306" s="343"/>
      <c r="M1306" s="343"/>
    </row>
    <row r="1307" spans="12:13" x14ac:dyDescent="0.25">
      <c r="L1307" s="343"/>
      <c r="M1307" s="343"/>
    </row>
    <row r="1308" spans="12:13" x14ac:dyDescent="0.25">
      <c r="L1308" s="343"/>
      <c r="M1308" s="343"/>
    </row>
    <row r="1309" spans="12:13" x14ac:dyDescent="0.25">
      <c r="L1309" s="343"/>
      <c r="M1309" s="343"/>
    </row>
    <row r="1310" spans="12:13" x14ac:dyDescent="0.25">
      <c r="L1310" s="343"/>
      <c r="M1310" s="343"/>
    </row>
    <row r="1311" spans="12:13" x14ac:dyDescent="0.25">
      <c r="L1311" s="343"/>
      <c r="M1311" s="343"/>
    </row>
    <row r="1312" spans="12:13" x14ac:dyDescent="0.25">
      <c r="L1312" s="343"/>
      <c r="M1312" s="343"/>
    </row>
    <row r="1313" spans="12:13" x14ac:dyDescent="0.25">
      <c r="L1313" s="343"/>
      <c r="M1313" s="343"/>
    </row>
    <row r="1314" spans="12:13" x14ac:dyDescent="0.25">
      <c r="L1314" s="343"/>
      <c r="M1314" s="343"/>
    </row>
    <row r="1315" spans="12:13" x14ac:dyDescent="0.25">
      <c r="L1315" s="343"/>
      <c r="M1315" s="343"/>
    </row>
    <row r="1316" spans="12:13" x14ac:dyDescent="0.25">
      <c r="L1316" s="343"/>
      <c r="M1316" s="343"/>
    </row>
    <row r="1317" spans="12:13" x14ac:dyDescent="0.25">
      <c r="L1317" s="343"/>
      <c r="M1317" s="343"/>
    </row>
    <row r="1318" spans="12:13" x14ac:dyDescent="0.25">
      <c r="L1318" s="343"/>
      <c r="M1318" s="343"/>
    </row>
    <row r="1319" spans="12:13" x14ac:dyDescent="0.25">
      <c r="L1319" s="343"/>
      <c r="M1319" s="343"/>
    </row>
    <row r="1320" spans="12:13" x14ac:dyDescent="0.25">
      <c r="L1320" s="343"/>
      <c r="M1320" s="343"/>
    </row>
    <row r="1321" spans="12:13" x14ac:dyDescent="0.25">
      <c r="L1321" s="343"/>
      <c r="M1321" s="343"/>
    </row>
    <row r="1322" spans="12:13" x14ac:dyDescent="0.25">
      <c r="L1322" s="343"/>
      <c r="M1322" s="343"/>
    </row>
    <row r="1323" spans="12:13" x14ac:dyDescent="0.25">
      <c r="L1323" s="343"/>
      <c r="M1323" s="343"/>
    </row>
    <row r="1324" spans="12:13" x14ac:dyDescent="0.25">
      <c r="L1324" s="343"/>
      <c r="M1324" s="343"/>
    </row>
    <row r="1325" spans="12:13" x14ac:dyDescent="0.25">
      <c r="L1325" s="343"/>
      <c r="M1325" s="343"/>
    </row>
    <row r="1326" spans="12:13" x14ac:dyDescent="0.25">
      <c r="L1326" s="343"/>
      <c r="M1326" s="343"/>
    </row>
    <row r="1327" spans="12:13" x14ac:dyDescent="0.25">
      <c r="L1327" s="343"/>
      <c r="M1327" s="343"/>
    </row>
    <row r="1328" spans="12:13" x14ac:dyDescent="0.25">
      <c r="L1328" s="343"/>
      <c r="M1328" s="343"/>
    </row>
    <row r="1329" spans="12:13" x14ac:dyDescent="0.25">
      <c r="L1329" s="343"/>
      <c r="M1329" s="343"/>
    </row>
    <row r="1330" spans="12:13" x14ac:dyDescent="0.25">
      <c r="L1330" s="343"/>
      <c r="M1330" s="343"/>
    </row>
    <row r="1331" spans="12:13" x14ac:dyDescent="0.25">
      <c r="L1331" s="343"/>
      <c r="M1331" s="343"/>
    </row>
    <row r="1332" spans="12:13" x14ac:dyDescent="0.25">
      <c r="L1332" s="343"/>
      <c r="M1332" s="343"/>
    </row>
    <row r="1333" spans="12:13" x14ac:dyDescent="0.25">
      <c r="L1333" s="343"/>
      <c r="M1333" s="343"/>
    </row>
    <row r="1334" spans="12:13" x14ac:dyDescent="0.25">
      <c r="L1334" s="343"/>
      <c r="M1334" s="343"/>
    </row>
    <row r="1335" spans="12:13" x14ac:dyDescent="0.25">
      <c r="L1335" s="343"/>
      <c r="M1335" s="343"/>
    </row>
    <row r="1336" spans="12:13" x14ac:dyDescent="0.25">
      <c r="L1336" s="343"/>
      <c r="M1336" s="343"/>
    </row>
    <row r="1337" spans="12:13" x14ac:dyDescent="0.25">
      <c r="L1337" s="343"/>
      <c r="M1337" s="343"/>
    </row>
    <row r="1338" spans="12:13" x14ac:dyDescent="0.25">
      <c r="L1338" s="343"/>
      <c r="M1338" s="343"/>
    </row>
    <row r="1339" spans="12:13" x14ac:dyDescent="0.25">
      <c r="L1339" s="343"/>
      <c r="M1339" s="343"/>
    </row>
    <row r="1340" spans="12:13" x14ac:dyDescent="0.25">
      <c r="L1340" s="343"/>
      <c r="M1340" s="343"/>
    </row>
    <row r="1341" spans="12:13" x14ac:dyDescent="0.25">
      <c r="L1341" s="343"/>
      <c r="M1341" s="343"/>
    </row>
    <row r="1342" spans="12:13" x14ac:dyDescent="0.25">
      <c r="L1342" s="343"/>
      <c r="M1342" s="343"/>
    </row>
    <row r="1343" spans="12:13" x14ac:dyDescent="0.25">
      <c r="L1343" s="343"/>
      <c r="M1343" s="343"/>
    </row>
    <row r="1344" spans="12:13" x14ac:dyDescent="0.25">
      <c r="L1344" s="343"/>
      <c r="M1344" s="343"/>
    </row>
    <row r="1345" spans="12:13" x14ac:dyDescent="0.25">
      <c r="L1345" s="343"/>
      <c r="M1345" s="343"/>
    </row>
    <row r="1346" spans="12:13" x14ac:dyDescent="0.25">
      <c r="L1346" s="343"/>
      <c r="M1346" s="343"/>
    </row>
    <row r="1347" spans="12:13" x14ac:dyDescent="0.25">
      <c r="L1347" s="343"/>
      <c r="M1347" s="343"/>
    </row>
    <row r="1348" spans="12:13" x14ac:dyDescent="0.25">
      <c r="L1348" s="343"/>
      <c r="M1348" s="343"/>
    </row>
    <row r="1349" spans="12:13" x14ac:dyDescent="0.25">
      <c r="L1349" s="343"/>
      <c r="M1349" s="343"/>
    </row>
    <row r="1350" spans="12:13" x14ac:dyDescent="0.25">
      <c r="L1350" s="343"/>
      <c r="M1350" s="343"/>
    </row>
    <row r="1351" spans="12:13" x14ac:dyDescent="0.25">
      <c r="L1351" s="343"/>
      <c r="M1351" s="343"/>
    </row>
    <row r="1352" spans="12:13" x14ac:dyDescent="0.25">
      <c r="L1352" s="343"/>
      <c r="M1352" s="343"/>
    </row>
    <row r="1353" spans="12:13" x14ac:dyDescent="0.25">
      <c r="L1353" s="343"/>
      <c r="M1353" s="343"/>
    </row>
    <row r="1354" spans="12:13" x14ac:dyDescent="0.25">
      <c r="L1354" s="343"/>
      <c r="M1354" s="343"/>
    </row>
    <row r="1355" spans="12:13" x14ac:dyDescent="0.25">
      <c r="L1355" s="343"/>
      <c r="M1355" s="343"/>
    </row>
    <row r="1356" spans="12:13" x14ac:dyDescent="0.25">
      <c r="L1356" s="343"/>
      <c r="M1356" s="343"/>
    </row>
    <row r="1357" spans="12:13" x14ac:dyDescent="0.25">
      <c r="L1357" s="343"/>
      <c r="M1357" s="343"/>
    </row>
    <row r="1358" spans="12:13" x14ac:dyDescent="0.25">
      <c r="L1358" s="343"/>
      <c r="M1358" s="343"/>
    </row>
    <row r="1359" spans="12:13" x14ac:dyDescent="0.25">
      <c r="L1359" s="343"/>
      <c r="M1359" s="343"/>
    </row>
    <row r="1360" spans="12:13" x14ac:dyDescent="0.25">
      <c r="L1360" s="343"/>
      <c r="M1360" s="343"/>
    </row>
    <row r="1361" spans="12:13" x14ac:dyDescent="0.25">
      <c r="L1361" s="343"/>
      <c r="M1361" s="343"/>
    </row>
    <row r="1362" spans="12:13" x14ac:dyDescent="0.25">
      <c r="L1362" s="343"/>
      <c r="M1362" s="343"/>
    </row>
    <row r="1363" spans="12:13" x14ac:dyDescent="0.25">
      <c r="L1363" s="343"/>
      <c r="M1363" s="343"/>
    </row>
    <row r="1364" spans="12:13" x14ac:dyDescent="0.25">
      <c r="L1364" s="343"/>
      <c r="M1364" s="343"/>
    </row>
    <row r="1365" spans="12:13" x14ac:dyDescent="0.25">
      <c r="L1365" s="343"/>
      <c r="M1365" s="343"/>
    </row>
    <row r="1366" spans="12:13" x14ac:dyDescent="0.25">
      <c r="L1366" s="343"/>
      <c r="M1366" s="343"/>
    </row>
    <row r="1367" spans="12:13" x14ac:dyDescent="0.25">
      <c r="L1367" s="343"/>
      <c r="M1367" s="343"/>
    </row>
    <row r="1368" spans="12:13" x14ac:dyDescent="0.25">
      <c r="L1368" s="343"/>
      <c r="M1368" s="343"/>
    </row>
    <row r="1369" spans="12:13" x14ac:dyDescent="0.25">
      <c r="L1369" s="343"/>
      <c r="M1369" s="343"/>
    </row>
    <row r="1370" spans="12:13" x14ac:dyDescent="0.25">
      <c r="L1370" s="343"/>
      <c r="M1370" s="343"/>
    </row>
    <row r="1371" spans="12:13" x14ac:dyDescent="0.25">
      <c r="L1371" s="343"/>
      <c r="M1371" s="343"/>
    </row>
    <row r="1372" spans="12:13" x14ac:dyDescent="0.25">
      <c r="L1372" s="343"/>
      <c r="M1372" s="343"/>
    </row>
    <row r="1373" spans="12:13" x14ac:dyDescent="0.25">
      <c r="L1373" s="343"/>
      <c r="M1373" s="343"/>
    </row>
    <row r="1374" spans="12:13" x14ac:dyDescent="0.25">
      <c r="L1374" s="343"/>
      <c r="M1374" s="343"/>
    </row>
    <row r="1375" spans="12:13" x14ac:dyDescent="0.25">
      <c r="L1375" s="343"/>
      <c r="M1375" s="343"/>
    </row>
    <row r="1376" spans="12:13" x14ac:dyDescent="0.25">
      <c r="L1376" s="343"/>
      <c r="M1376" s="343"/>
    </row>
    <row r="1377" spans="12:13" x14ac:dyDescent="0.25">
      <c r="L1377" s="343"/>
      <c r="M1377" s="343"/>
    </row>
    <row r="1378" spans="12:13" x14ac:dyDescent="0.25">
      <c r="L1378" s="343"/>
      <c r="M1378" s="343"/>
    </row>
    <row r="1379" spans="12:13" x14ac:dyDescent="0.25">
      <c r="L1379" s="343"/>
      <c r="M1379" s="343"/>
    </row>
    <row r="1380" spans="12:13" x14ac:dyDescent="0.25">
      <c r="L1380" s="343"/>
      <c r="M1380" s="343"/>
    </row>
    <row r="1381" spans="12:13" x14ac:dyDescent="0.25">
      <c r="L1381" s="343"/>
      <c r="M1381" s="343"/>
    </row>
    <row r="1382" spans="12:13" x14ac:dyDescent="0.25">
      <c r="L1382" s="343"/>
      <c r="M1382" s="343"/>
    </row>
    <row r="1383" spans="12:13" x14ac:dyDescent="0.25">
      <c r="L1383" s="343"/>
      <c r="M1383" s="343"/>
    </row>
    <row r="1384" spans="12:13" x14ac:dyDescent="0.25">
      <c r="L1384" s="343"/>
      <c r="M1384" s="343"/>
    </row>
    <row r="1385" spans="12:13" x14ac:dyDescent="0.25">
      <c r="L1385" s="343"/>
      <c r="M1385" s="343"/>
    </row>
    <row r="1386" spans="12:13" x14ac:dyDescent="0.25">
      <c r="L1386" s="343"/>
      <c r="M1386" s="343"/>
    </row>
    <row r="1387" spans="12:13" x14ac:dyDescent="0.25">
      <c r="L1387" s="343"/>
      <c r="M1387" s="343"/>
    </row>
    <row r="1388" spans="12:13" x14ac:dyDescent="0.25">
      <c r="L1388" s="343"/>
      <c r="M1388" s="343"/>
    </row>
    <row r="1389" spans="12:13" x14ac:dyDescent="0.25">
      <c r="L1389" s="343"/>
      <c r="M1389" s="343"/>
    </row>
    <row r="1390" spans="12:13" x14ac:dyDescent="0.25">
      <c r="L1390" s="343"/>
      <c r="M1390" s="343"/>
    </row>
    <row r="1391" spans="12:13" x14ac:dyDescent="0.25">
      <c r="L1391" s="343"/>
      <c r="M1391" s="343"/>
    </row>
    <row r="1392" spans="12:13" x14ac:dyDescent="0.25">
      <c r="L1392" s="343"/>
      <c r="M1392" s="343"/>
    </row>
    <row r="1393" spans="12:13" x14ac:dyDescent="0.25">
      <c r="L1393" s="343"/>
      <c r="M1393" s="343"/>
    </row>
    <row r="1394" spans="12:13" x14ac:dyDescent="0.25">
      <c r="L1394" s="343"/>
      <c r="M1394" s="343"/>
    </row>
    <row r="1395" spans="12:13" x14ac:dyDescent="0.25">
      <c r="L1395" s="343"/>
      <c r="M1395" s="343"/>
    </row>
    <row r="1396" spans="12:13" x14ac:dyDescent="0.25">
      <c r="L1396" s="343"/>
      <c r="M1396" s="343"/>
    </row>
    <row r="1397" spans="12:13" x14ac:dyDescent="0.25">
      <c r="L1397" s="343"/>
      <c r="M1397" s="343"/>
    </row>
    <row r="1398" spans="12:13" x14ac:dyDescent="0.25">
      <c r="L1398" s="343"/>
      <c r="M1398" s="343"/>
    </row>
    <row r="1399" spans="12:13" x14ac:dyDescent="0.25">
      <c r="L1399" s="343"/>
      <c r="M1399" s="343"/>
    </row>
    <row r="1400" spans="12:13" x14ac:dyDescent="0.25">
      <c r="L1400" s="343"/>
      <c r="M1400" s="343"/>
    </row>
    <row r="1401" spans="12:13" x14ac:dyDescent="0.25">
      <c r="L1401" s="343"/>
      <c r="M1401" s="343"/>
    </row>
    <row r="1402" spans="12:13" x14ac:dyDescent="0.25">
      <c r="L1402" s="343"/>
      <c r="M1402" s="343"/>
    </row>
    <row r="1403" spans="12:13" x14ac:dyDescent="0.25">
      <c r="L1403" s="343"/>
      <c r="M1403" s="343"/>
    </row>
    <row r="1404" spans="12:13" x14ac:dyDescent="0.25">
      <c r="L1404" s="343"/>
      <c r="M1404" s="343"/>
    </row>
    <row r="1405" spans="12:13" x14ac:dyDescent="0.25">
      <c r="L1405" s="343"/>
      <c r="M1405" s="343"/>
    </row>
    <row r="1406" spans="12:13" x14ac:dyDescent="0.25">
      <c r="L1406" s="343"/>
      <c r="M1406" s="343"/>
    </row>
    <row r="1407" spans="12:13" x14ac:dyDescent="0.25">
      <c r="L1407" s="343"/>
      <c r="M1407" s="343"/>
    </row>
    <row r="1408" spans="12:13" x14ac:dyDescent="0.25">
      <c r="L1408" s="343"/>
      <c r="M1408" s="343"/>
    </row>
    <row r="1409" spans="12:13" x14ac:dyDescent="0.25">
      <c r="L1409" s="343"/>
      <c r="M1409" s="343"/>
    </row>
    <row r="1410" spans="12:13" x14ac:dyDescent="0.25">
      <c r="L1410" s="343"/>
      <c r="M1410" s="343"/>
    </row>
    <row r="1411" spans="12:13" x14ac:dyDescent="0.25">
      <c r="L1411" s="343"/>
      <c r="M1411" s="343"/>
    </row>
    <row r="1412" spans="12:13" x14ac:dyDescent="0.25">
      <c r="L1412" s="343"/>
      <c r="M1412" s="343"/>
    </row>
    <row r="1413" spans="12:13" x14ac:dyDescent="0.25">
      <c r="L1413" s="343"/>
      <c r="M1413" s="343"/>
    </row>
    <row r="1414" spans="12:13" x14ac:dyDescent="0.25">
      <c r="L1414" s="343"/>
      <c r="M1414" s="343"/>
    </row>
    <row r="1415" spans="12:13" x14ac:dyDescent="0.25">
      <c r="L1415" s="343"/>
      <c r="M1415" s="343"/>
    </row>
    <row r="1416" spans="12:13" x14ac:dyDescent="0.25">
      <c r="L1416" s="343"/>
      <c r="M1416" s="343"/>
    </row>
    <row r="1417" spans="12:13" x14ac:dyDescent="0.25">
      <c r="L1417" s="343"/>
      <c r="M1417" s="343"/>
    </row>
    <row r="1418" spans="12:13" x14ac:dyDescent="0.25">
      <c r="L1418" s="343"/>
      <c r="M1418" s="343"/>
    </row>
    <row r="1419" spans="12:13" x14ac:dyDescent="0.25">
      <c r="L1419" s="343"/>
      <c r="M1419" s="343"/>
    </row>
    <row r="1420" spans="12:13" x14ac:dyDescent="0.25">
      <c r="L1420" s="343"/>
      <c r="M1420" s="343"/>
    </row>
    <row r="1421" spans="12:13" x14ac:dyDescent="0.25">
      <c r="L1421" s="343"/>
      <c r="M1421" s="343"/>
    </row>
    <row r="1422" spans="12:13" x14ac:dyDescent="0.25">
      <c r="L1422" s="343"/>
      <c r="M1422" s="343"/>
    </row>
    <row r="1423" spans="12:13" x14ac:dyDescent="0.25">
      <c r="L1423" s="343"/>
      <c r="M1423" s="343"/>
    </row>
    <row r="1424" spans="12:13" x14ac:dyDescent="0.25">
      <c r="L1424" s="343"/>
      <c r="M1424" s="343"/>
    </row>
    <row r="1425" spans="12:13" x14ac:dyDescent="0.25">
      <c r="L1425" s="343"/>
      <c r="M1425" s="343"/>
    </row>
    <row r="1426" spans="12:13" x14ac:dyDescent="0.25">
      <c r="L1426" s="343"/>
      <c r="M1426" s="343"/>
    </row>
    <row r="1427" spans="12:13" x14ac:dyDescent="0.25">
      <c r="L1427" s="343"/>
      <c r="M1427" s="343"/>
    </row>
    <row r="1428" spans="12:13" x14ac:dyDescent="0.25">
      <c r="L1428" s="343"/>
      <c r="M1428" s="343"/>
    </row>
    <row r="1429" spans="12:13" x14ac:dyDescent="0.25">
      <c r="L1429" s="343"/>
      <c r="M1429" s="343"/>
    </row>
    <row r="1430" spans="12:13" x14ac:dyDescent="0.25">
      <c r="L1430" s="343"/>
      <c r="M1430" s="343"/>
    </row>
    <row r="1431" spans="12:13" x14ac:dyDescent="0.25">
      <c r="L1431" s="343"/>
      <c r="M1431" s="343"/>
    </row>
    <row r="1432" spans="12:13" x14ac:dyDescent="0.25">
      <c r="L1432" s="343"/>
      <c r="M1432" s="343"/>
    </row>
    <row r="1433" spans="12:13" x14ac:dyDescent="0.25">
      <c r="L1433" s="343"/>
      <c r="M1433" s="343"/>
    </row>
    <row r="1434" spans="12:13" x14ac:dyDescent="0.25">
      <c r="L1434" s="343"/>
      <c r="M1434" s="343"/>
    </row>
    <row r="1435" spans="12:13" x14ac:dyDescent="0.25">
      <c r="L1435" s="343"/>
      <c r="M1435" s="343"/>
    </row>
    <row r="1436" spans="12:13" x14ac:dyDescent="0.25">
      <c r="L1436" s="343"/>
      <c r="M1436" s="343"/>
    </row>
    <row r="1437" spans="12:13" x14ac:dyDescent="0.25">
      <c r="L1437" s="343"/>
      <c r="M1437" s="343"/>
    </row>
    <row r="1438" spans="12:13" x14ac:dyDescent="0.25">
      <c r="L1438" s="343"/>
      <c r="M1438" s="343"/>
    </row>
    <row r="1439" spans="12:13" x14ac:dyDescent="0.25">
      <c r="L1439" s="343"/>
      <c r="M1439" s="343"/>
    </row>
    <row r="1440" spans="12:13" x14ac:dyDescent="0.25">
      <c r="L1440" s="343"/>
      <c r="M1440" s="343"/>
    </row>
    <row r="1441" spans="12:13" x14ac:dyDescent="0.25">
      <c r="L1441" s="343"/>
      <c r="M1441" s="343"/>
    </row>
    <row r="1442" spans="12:13" x14ac:dyDescent="0.25">
      <c r="L1442" s="343"/>
      <c r="M1442" s="343"/>
    </row>
    <row r="1443" spans="12:13" x14ac:dyDescent="0.25">
      <c r="L1443" s="343"/>
      <c r="M1443" s="343"/>
    </row>
    <row r="1444" spans="12:13" x14ac:dyDescent="0.25">
      <c r="L1444" s="343"/>
      <c r="M1444" s="343"/>
    </row>
    <row r="1445" spans="12:13" x14ac:dyDescent="0.25">
      <c r="L1445" s="343"/>
      <c r="M1445" s="343"/>
    </row>
    <row r="1446" spans="12:13" x14ac:dyDescent="0.25">
      <c r="L1446" s="343"/>
      <c r="M1446" s="343"/>
    </row>
    <row r="1447" spans="12:13" x14ac:dyDescent="0.25">
      <c r="L1447" s="343"/>
      <c r="M1447" s="343"/>
    </row>
    <row r="1448" spans="12:13" x14ac:dyDescent="0.25">
      <c r="L1448" s="343"/>
      <c r="M1448" s="343"/>
    </row>
    <row r="1449" spans="12:13" x14ac:dyDescent="0.25">
      <c r="L1449" s="343"/>
      <c r="M1449" s="343"/>
    </row>
    <row r="1450" spans="12:13" x14ac:dyDescent="0.25">
      <c r="L1450" s="343"/>
      <c r="M1450" s="343"/>
    </row>
    <row r="1451" spans="12:13" x14ac:dyDescent="0.25">
      <c r="L1451" s="343"/>
      <c r="M1451" s="343"/>
    </row>
    <row r="1452" spans="12:13" x14ac:dyDescent="0.25">
      <c r="L1452" s="343"/>
      <c r="M1452" s="343"/>
    </row>
    <row r="1453" spans="12:13" x14ac:dyDescent="0.25">
      <c r="L1453" s="343"/>
      <c r="M1453" s="343"/>
    </row>
    <row r="1454" spans="12:13" x14ac:dyDescent="0.25">
      <c r="L1454" s="343"/>
      <c r="M1454" s="343"/>
    </row>
    <row r="1455" spans="12:13" x14ac:dyDescent="0.25">
      <c r="L1455" s="343"/>
      <c r="M1455" s="343"/>
    </row>
    <row r="1456" spans="12:13" x14ac:dyDescent="0.25">
      <c r="L1456" s="343"/>
      <c r="M1456" s="343"/>
    </row>
    <row r="1457" spans="12:13" x14ac:dyDescent="0.25">
      <c r="L1457" s="343"/>
      <c r="M1457" s="343"/>
    </row>
    <row r="1458" spans="12:13" x14ac:dyDescent="0.25">
      <c r="L1458" s="343"/>
      <c r="M1458" s="343"/>
    </row>
    <row r="1459" spans="12:13" x14ac:dyDescent="0.25">
      <c r="L1459" s="343"/>
      <c r="M1459" s="343"/>
    </row>
    <row r="1460" spans="12:13" x14ac:dyDescent="0.25">
      <c r="L1460" s="343"/>
      <c r="M1460" s="343"/>
    </row>
    <row r="1461" spans="12:13" x14ac:dyDescent="0.25">
      <c r="L1461" s="343"/>
      <c r="M1461" s="343"/>
    </row>
    <row r="1462" spans="12:13" x14ac:dyDescent="0.25">
      <c r="L1462" s="343"/>
      <c r="M1462" s="343"/>
    </row>
    <row r="1463" spans="12:13" x14ac:dyDescent="0.25">
      <c r="L1463" s="343"/>
      <c r="M1463" s="343"/>
    </row>
    <row r="1464" spans="12:13" x14ac:dyDescent="0.25">
      <c r="L1464" s="343"/>
      <c r="M1464" s="343"/>
    </row>
    <row r="1465" spans="12:13" x14ac:dyDescent="0.25">
      <c r="L1465" s="343"/>
      <c r="M1465" s="343"/>
    </row>
    <row r="1466" spans="12:13" x14ac:dyDescent="0.25">
      <c r="L1466" s="343"/>
      <c r="M1466" s="343"/>
    </row>
    <row r="1467" spans="12:13" x14ac:dyDescent="0.25">
      <c r="L1467" s="343"/>
      <c r="M1467" s="343"/>
    </row>
    <row r="1468" spans="12:13" x14ac:dyDescent="0.25">
      <c r="L1468" s="343"/>
      <c r="M1468" s="343"/>
    </row>
    <row r="1469" spans="12:13" x14ac:dyDescent="0.25">
      <c r="L1469" s="343"/>
      <c r="M1469" s="343"/>
    </row>
    <row r="1470" spans="12:13" x14ac:dyDescent="0.25">
      <c r="L1470" s="343"/>
      <c r="M1470" s="343"/>
    </row>
    <row r="1471" spans="12:13" x14ac:dyDescent="0.25">
      <c r="L1471" s="343"/>
      <c r="M1471" s="343"/>
    </row>
    <row r="1472" spans="12:13" x14ac:dyDescent="0.25">
      <c r="L1472" s="343"/>
      <c r="M1472" s="343"/>
    </row>
    <row r="1473" spans="12:13" x14ac:dyDescent="0.25">
      <c r="L1473" s="343"/>
      <c r="M1473" s="343"/>
    </row>
    <row r="1474" spans="12:13" x14ac:dyDescent="0.25">
      <c r="L1474" s="343"/>
      <c r="M1474" s="343"/>
    </row>
    <row r="1475" spans="12:13" x14ac:dyDescent="0.25">
      <c r="L1475" s="343"/>
      <c r="M1475" s="343"/>
    </row>
    <row r="1476" spans="12:13" x14ac:dyDescent="0.25">
      <c r="L1476" s="343"/>
      <c r="M1476" s="343"/>
    </row>
    <row r="1477" spans="12:13" x14ac:dyDescent="0.25">
      <c r="L1477" s="343"/>
      <c r="M1477" s="343"/>
    </row>
    <row r="1478" spans="12:13" x14ac:dyDescent="0.25">
      <c r="L1478" s="343"/>
      <c r="M1478" s="343"/>
    </row>
    <row r="1479" spans="12:13" x14ac:dyDescent="0.25">
      <c r="L1479" s="343"/>
      <c r="M1479" s="343"/>
    </row>
    <row r="1480" spans="12:13" x14ac:dyDescent="0.25">
      <c r="L1480" s="343"/>
      <c r="M1480" s="343"/>
    </row>
    <row r="1481" spans="12:13" x14ac:dyDescent="0.25">
      <c r="L1481" s="343"/>
      <c r="M1481" s="343"/>
    </row>
    <row r="1482" spans="12:13" x14ac:dyDescent="0.25">
      <c r="L1482" s="343"/>
      <c r="M1482" s="343"/>
    </row>
    <row r="1483" spans="12:13" x14ac:dyDescent="0.25">
      <c r="L1483" s="343"/>
      <c r="M1483" s="343"/>
    </row>
    <row r="1484" spans="12:13" x14ac:dyDescent="0.25">
      <c r="L1484" s="343"/>
      <c r="M1484" s="343"/>
    </row>
    <row r="1485" spans="12:13" x14ac:dyDescent="0.25">
      <c r="L1485" s="343"/>
      <c r="M1485" s="343"/>
    </row>
    <row r="1486" spans="12:13" x14ac:dyDescent="0.25">
      <c r="L1486" s="343"/>
      <c r="M1486" s="343"/>
    </row>
    <row r="1487" spans="12:13" x14ac:dyDescent="0.25">
      <c r="L1487" s="343"/>
      <c r="M1487" s="343"/>
    </row>
    <row r="1488" spans="12:13" x14ac:dyDescent="0.25">
      <c r="L1488" s="343"/>
      <c r="M1488" s="343"/>
    </row>
    <row r="1489" spans="12:13" x14ac:dyDescent="0.25">
      <c r="L1489" s="343"/>
      <c r="M1489" s="343"/>
    </row>
    <row r="1490" spans="12:13" x14ac:dyDescent="0.25">
      <c r="L1490" s="343"/>
      <c r="M1490" s="343"/>
    </row>
    <row r="1491" spans="12:13" x14ac:dyDescent="0.25">
      <c r="L1491" s="343"/>
      <c r="M1491" s="343"/>
    </row>
    <row r="1492" spans="12:13" x14ac:dyDescent="0.25">
      <c r="L1492" s="343"/>
      <c r="M1492" s="343"/>
    </row>
    <row r="1493" spans="12:13" x14ac:dyDescent="0.25">
      <c r="L1493" s="343"/>
      <c r="M1493" s="343"/>
    </row>
    <row r="1494" spans="12:13" x14ac:dyDescent="0.25">
      <c r="L1494" s="343"/>
      <c r="M1494" s="343"/>
    </row>
    <row r="1495" spans="12:13" x14ac:dyDescent="0.25">
      <c r="L1495" s="343"/>
      <c r="M1495" s="343"/>
    </row>
    <row r="1496" spans="12:13" x14ac:dyDescent="0.25">
      <c r="L1496" s="343"/>
      <c r="M1496" s="343"/>
    </row>
    <row r="1497" spans="12:13" x14ac:dyDescent="0.25">
      <c r="L1497" s="343"/>
      <c r="M1497" s="343"/>
    </row>
    <row r="1498" spans="12:13" x14ac:dyDescent="0.25">
      <c r="L1498" s="343"/>
      <c r="M1498" s="343"/>
    </row>
    <row r="1499" spans="12:13" x14ac:dyDescent="0.25">
      <c r="L1499" s="343"/>
      <c r="M1499" s="343"/>
    </row>
    <row r="1500" spans="12:13" x14ac:dyDescent="0.25">
      <c r="L1500" s="343"/>
      <c r="M1500" s="343"/>
    </row>
    <row r="1501" spans="12:13" x14ac:dyDescent="0.25">
      <c r="L1501" s="343"/>
      <c r="M1501" s="343"/>
    </row>
    <row r="1502" spans="12:13" x14ac:dyDescent="0.25">
      <c r="L1502" s="343"/>
      <c r="M1502" s="343"/>
    </row>
    <row r="1503" spans="12:13" x14ac:dyDescent="0.25">
      <c r="L1503" s="343"/>
      <c r="M1503" s="343"/>
    </row>
    <row r="1504" spans="12:13" x14ac:dyDescent="0.25">
      <c r="L1504" s="343"/>
      <c r="M1504" s="343"/>
    </row>
    <row r="1505" spans="12:13" x14ac:dyDescent="0.25">
      <c r="L1505" s="343"/>
      <c r="M1505" s="343"/>
    </row>
    <row r="1506" spans="12:13" x14ac:dyDescent="0.25">
      <c r="L1506" s="343"/>
      <c r="M1506" s="343"/>
    </row>
    <row r="1507" spans="12:13" x14ac:dyDescent="0.25">
      <c r="L1507" s="343"/>
      <c r="M1507" s="343"/>
    </row>
    <row r="1508" spans="12:13" x14ac:dyDescent="0.25">
      <c r="L1508" s="343"/>
      <c r="M1508" s="343"/>
    </row>
    <row r="1509" spans="12:13" x14ac:dyDescent="0.25">
      <c r="L1509" s="343"/>
      <c r="M1509" s="343"/>
    </row>
    <row r="1510" spans="12:13" x14ac:dyDescent="0.25">
      <c r="L1510" s="343"/>
      <c r="M1510" s="343"/>
    </row>
    <row r="1511" spans="12:13" x14ac:dyDescent="0.25">
      <c r="L1511" s="343"/>
      <c r="M1511" s="343"/>
    </row>
    <row r="1512" spans="12:13" x14ac:dyDescent="0.25">
      <c r="L1512" s="343"/>
      <c r="M1512" s="343"/>
    </row>
    <row r="1513" spans="12:13" x14ac:dyDescent="0.25">
      <c r="L1513" s="343"/>
      <c r="M1513" s="343"/>
    </row>
    <row r="1514" spans="12:13" x14ac:dyDescent="0.25">
      <c r="L1514" s="343"/>
      <c r="M1514" s="343"/>
    </row>
    <row r="1515" spans="12:13" x14ac:dyDescent="0.25">
      <c r="L1515" s="343"/>
      <c r="M1515" s="343"/>
    </row>
    <row r="1516" spans="12:13" x14ac:dyDescent="0.25">
      <c r="L1516" s="343"/>
      <c r="M1516" s="343"/>
    </row>
    <row r="1517" spans="12:13" x14ac:dyDescent="0.25">
      <c r="L1517" s="343"/>
      <c r="M1517" s="343"/>
    </row>
    <row r="1518" spans="12:13" x14ac:dyDescent="0.25">
      <c r="L1518" s="343"/>
      <c r="M1518" s="343"/>
    </row>
    <row r="1519" spans="12:13" x14ac:dyDescent="0.25">
      <c r="L1519" s="343"/>
      <c r="M1519" s="343"/>
    </row>
    <row r="1520" spans="12:13" x14ac:dyDescent="0.25">
      <c r="L1520" s="343"/>
      <c r="M1520" s="343"/>
    </row>
    <row r="1521" spans="12:13" x14ac:dyDescent="0.25">
      <c r="L1521" s="343"/>
      <c r="M1521" s="343"/>
    </row>
    <row r="1522" spans="12:13" x14ac:dyDescent="0.25">
      <c r="L1522" s="343"/>
      <c r="M1522" s="343"/>
    </row>
    <row r="1523" spans="12:13" x14ac:dyDescent="0.25">
      <c r="L1523" s="343"/>
      <c r="M1523" s="343"/>
    </row>
    <row r="1524" spans="12:13" x14ac:dyDescent="0.25">
      <c r="L1524" s="343"/>
      <c r="M1524" s="343"/>
    </row>
    <row r="1525" spans="12:13" x14ac:dyDescent="0.25">
      <c r="L1525" s="343"/>
      <c r="M1525" s="343"/>
    </row>
    <row r="1526" spans="12:13" x14ac:dyDescent="0.25">
      <c r="L1526" s="343"/>
      <c r="M1526" s="343"/>
    </row>
    <row r="1527" spans="12:13" x14ac:dyDescent="0.25">
      <c r="L1527" s="343"/>
      <c r="M1527" s="343"/>
    </row>
    <row r="1528" spans="12:13" x14ac:dyDescent="0.25">
      <c r="L1528" s="343"/>
      <c r="M1528" s="343"/>
    </row>
    <row r="1529" spans="12:13" x14ac:dyDescent="0.25">
      <c r="L1529" s="343"/>
      <c r="M1529" s="343"/>
    </row>
    <row r="1530" spans="12:13" x14ac:dyDescent="0.25">
      <c r="L1530" s="343"/>
      <c r="M1530" s="343"/>
    </row>
    <row r="1531" spans="12:13" x14ac:dyDescent="0.25">
      <c r="L1531" s="343"/>
      <c r="M1531" s="343"/>
    </row>
    <row r="1532" spans="12:13" x14ac:dyDescent="0.25">
      <c r="L1532" s="343"/>
      <c r="M1532" s="343"/>
    </row>
    <row r="1533" spans="12:13" x14ac:dyDescent="0.25">
      <c r="L1533" s="343"/>
      <c r="M1533" s="343"/>
    </row>
    <row r="1534" spans="12:13" x14ac:dyDescent="0.25">
      <c r="L1534" s="343"/>
      <c r="M1534" s="343"/>
    </row>
    <row r="1535" spans="12:13" x14ac:dyDescent="0.25">
      <c r="L1535" s="343"/>
      <c r="M1535" s="343"/>
    </row>
    <row r="1536" spans="12:13" x14ac:dyDescent="0.25">
      <c r="L1536" s="343"/>
      <c r="M1536" s="343"/>
    </row>
    <row r="1537" spans="12:13" x14ac:dyDescent="0.25">
      <c r="L1537" s="343"/>
      <c r="M1537" s="343"/>
    </row>
    <row r="1538" spans="12:13" x14ac:dyDescent="0.25">
      <c r="L1538" s="343"/>
      <c r="M1538" s="343"/>
    </row>
    <row r="1539" spans="12:13" x14ac:dyDescent="0.25">
      <c r="L1539" s="343"/>
      <c r="M1539" s="343"/>
    </row>
    <row r="1540" spans="12:13" x14ac:dyDescent="0.25">
      <c r="L1540" s="343"/>
      <c r="M1540" s="343"/>
    </row>
    <row r="1541" spans="12:13" x14ac:dyDescent="0.25">
      <c r="L1541" s="343"/>
      <c r="M1541" s="343"/>
    </row>
    <row r="1542" spans="12:13" x14ac:dyDescent="0.25">
      <c r="L1542" s="343"/>
      <c r="M1542" s="343"/>
    </row>
    <row r="1543" spans="12:13" x14ac:dyDescent="0.25">
      <c r="L1543" s="343"/>
      <c r="M1543" s="343"/>
    </row>
    <row r="1544" spans="12:13" x14ac:dyDescent="0.25">
      <c r="L1544" s="343"/>
      <c r="M1544" s="343"/>
    </row>
    <row r="1545" spans="12:13" x14ac:dyDescent="0.25">
      <c r="L1545" s="343"/>
      <c r="M1545" s="343"/>
    </row>
    <row r="1546" spans="12:13" x14ac:dyDescent="0.25">
      <c r="L1546" s="343"/>
      <c r="M1546" s="343"/>
    </row>
    <row r="1547" spans="12:13" x14ac:dyDescent="0.25">
      <c r="L1547" s="343"/>
      <c r="M1547" s="343"/>
    </row>
    <row r="1548" spans="12:13" x14ac:dyDescent="0.25">
      <c r="L1548" s="343"/>
      <c r="M1548" s="343"/>
    </row>
    <row r="1549" spans="12:13" x14ac:dyDescent="0.25">
      <c r="L1549" s="343"/>
      <c r="M1549" s="343"/>
    </row>
    <row r="1550" spans="12:13" x14ac:dyDescent="0.25">
      <c r="L1550" s="343"/>
      <c r="M1550" s="343"/>
    </row>
    <row r="1551" spans="12:13" x14ac:dyDescent="0.25">
      <c r="L1551" s="343"/>
      <c r="M1551" s="343"/>
    </row>
    <row r="1552" spans="12:13" x14ac:dyDescent="0.25">
      <c r="L1552" s="343"/>
      <c r="M1552" s="343"/>
    </row>
    <row r="1553" spans="12:13" x14ac:dyDescent="0.25">
      <c r="L1553" s="343"/>
      <c r="M1553" s="343"/>
    </row>
    <row r="1554" spans="12:13" x14ac:dyDescent="0.25">
      <c r="L1554" s="343"/>
      <c r="M1554" s="343"/>
    </row>
    <row r="1555" spans="12:13" x14ac:dyDescent="0.25">
      <c r="L1555" s="343"/>
      <c r="M1555" s="343"/>
    </row>
    <row r="1556" spans="12:13" x14ac:dyDescent="0.25">
      <c r="L1556" s="343"/>
      <c r="M1556" s="343"/>
    </row>
    <row r="1557" spans="12:13" x14ac:dyDescent="0.25">
      <c r="L1557" s="343"/>
      <c r="M1557" s="343"/>
    </row>
    <row r="1558" spans="12:13" x14ac:dyDescent="0.25">
      <c r="L1558" s="343"/>
      <c r="M1558" s="343"/>
    </row>
    <row r="1559" spans="12:13" x14ac:dyDescent="0.25">
      <c r="L1559" s="343"/>
      <c r="M1559" s="343"/>
    </row>
    <row r="1560" spans="12:13" x14ac:dyDescent="0.25">
      <c r="L1560" s="343"/>
      <c r="M1560" s="343"/>
    </row>
    <row r="1561" spans="12:13" x14ac:dyDescent="0.25">
      <c r="L1561" s="343"/>
      <c r="M1561" s="343"/>
    </row>
    <row r="1562" spans="12:13" x14ac:dyDescent="0.25">
      <c r="L1562" s="343"/>
      <c r="M1562" s="343"/>
    </row>
    <row r="1563" spans="12:13" x14ac:dyDescent="0.25">
      <c r="L1563" s="343"/>
      <c r="M1563" s="343"/>
    </row>
    <row r="1564" spans="12:13" x14ac:dyDescent="0.25">
      <c r="L1564" s="343"/>
      <c r="M1564" s="343"/>
    </row>
    <row r="1565" spans="12:13" x14ac:dyDescent="0.25">
      <c r="L1565" s="343"/>
      <c r="M1565" s="343"/>
    </row>
    <row r="1566" spans="12:13" x14ac:dyDescent="0.25">
      <c r="L1566" s="343"/>
      <c r="M1566" s="343"/>
    </row>
    <row r="1567" spans="12:13" x14ac:dyDescent="0.25">
      <c r="L1567" s="343"/>
      <c r="M1567" s="343"/>
    </row>
    <row r="1568" spans="12:13" x14ac:dyDescent="0.25">
      <c r="L1568" s="343"/>
      <c r="M1568" s="343"/>
    </row>
    <row r="1569" spans="12:13" x14ac:dyDescent="0.25">
      <c r="L1569" s="343"/>
      <c r="M1569" s="343"/>
    </row>
    <row r="1570" spans="12:13" x14ac:dyDescent="0.25">
      <c r="L1570" s="343"/>
      <c r="M1570" s="343"/>
    </row>
    <row r="1571" spans="12:13" x14ac:dyDescent="0.25">
      <c r="L1571" s="343"/>
      <c r="M1571" s="343"/>
    </row>
    <row r="1572" spans="12:13" x14ac:dyDescent="0.25">
      <c r="L1572" s="343"/>
      <c r="M1572" s="343"/>
    </row>
    <row r="1573" spans="12:13" x14ac:dyDescent="0.25">
      <c r="L1573" s="343"/>
      <c r="M1573" s="343"/>
    </row>
    <row r="1574" spans="12:13" x14ac:dyDescent="0.25">
      <c r="L1574" s="343"/>
      <c r="M1574" s="343"/>
    </row>
    <row r="1575" spans="12:13" x14ac:dyDescent="0.25">
      <c r="L1575" s="343"/>
      <c r="M1575" s="343"/>
    </row>
    <row r="1576" spans="12:13" x14ac:dyDescent="0.25">
      <c r="L1576" s="343"/>
      <c r="M1576" s="343"/>
    </row>
    <row r="1577" spans="12:13" x14ac:dyDescent="0.25">
      <c r="L1577" s="343"/>
      <c r="M1577" s="343"/>
    </row>
    <row r="1578" spans="12:13" x14ac:dyDescent="0.25">
      <c r="L1578" s="343"/>
      <c r="M1578" s="343"/>
    </row>
    <row r="1579" spans="12:13" x14ac:dyDescent="0.25">
      <c r="L1579" s="343"/>
      <c r="M1579" s="343"/>
    </row>
    <row r="1580" spans="12:13" x14ac:dyDescent="0.25">
      <c r="L1580" s="343"/>
      <c r="M1580" s="343"/>
    </row>
    <row r="1581" spans="12:13" x14ac:dyDescent="0.25">
      <c r="L1581" s="343"/>
      <c r="M1581" s="343"/>
    </row>
    <row r="1582" spans="12:13" x14ac:dyDescent="0.25">
      <c r="L1582" s="343"/>
      <c r="M1582" s="343"/>
    </row>
    <row r="1583" spans="12:13" x14ac:dyDescent="0.25">
      <c r="L1583" s="343"/>
      <c r="M1583" s="343"/>
    </row>
    <row r="1584" spans="12:13" x14ac:dyDescent="0.25">
      <c r="L1584" s="343"/>
      <c r="M1584" s="343"/>
    </row>
    <row r="1585" spans="12:13" x14ac:dyDescent="0.25">
      <c r="L1585" s="343"/>
      <c r="M1585" s="343"/>
    </row>
    <row r="1586" spans="12:13" x14ac:dyDescent="0.25">
      <c r="L1586" s="343"/>
      <c r="M1586" s="343"/>
    </row>
    <row r="1587" spans="12:13" x14ac:dyDescent="0.25">
      <c r="L1587" s="343"/>
      <c r="M1587" s="343"/>
    </row>
    <row r="1588" spans="12:13" x14ac:dyDescent="0.25">
      <c r="L1588" s="343"/>
      <c r="M1588" s="343"/>
    </row>
    <row r="1589" spans="12:13" x14ac:dyDescent="0.25">
      <c r="L1589" s="343"/>
      <c r="M1589" s="343"/>
    </row>
    <row r="1590" spans="12:13" x14ac:dyDescent="0.25">
      <c r="L1590" s="343"/>
      <c r="M1590" s="343"/>
    </row>
    <row r="1591" spans="12:13" x14ac:dyDescent="0.25">
      <c r="L1591" s="343"/>
      <c r="M1591" s="343"/>
    </row>
    <row r="1592" spans="12:13" x14ac:dyDescent="0.25">
      <c r="L1592" s="343"/>
      <c r="M1592" s="343"/>
    </row>
    <row r="1593" spans="12:13" x14ac:dyDescent="0.25">
      <c r="L1593" s="343"/>
      <c r="M1593" s="343"/>
    </row>
    <row r="1594" spans="12:13" x14ac:dyDescent="0.25">
      <c r="L1594" s="343"/>
      <c r="M1594" s="343"/>
    </row>
    <row r="1595" spans="12:13" x14ac:dyDescent="0.25">
      <c r="L1595" s="343"/>
      <c r="M1595" s="343"/>
    </row>
    <row r="1596" spans="12:13" x14ac:dyDescent="0.25">
      <c r="L1596" s="343"/>
      <c r="M1596" s="343"/>
    </row>
    <row r="1597" spans="12:13" x14ac:dyDescent="0.25">
      <c r="L1597" s="343"/>
      <c r="M1597" s="343"/>
    </row>
    <row r="1598" spans="12:13" x14ac:dyDescent="0.25">
      <c r="L1598" s="343"/>
      <c r="M1598" s="343"/>
    </row>
    <row r="1599" spans="12:13" x14ac:dyDescent="0.25">
      <c r="L1599" s="343"/>
      <c r="M1599" s="343"/>
    </row>
    <row r="1600" spans="12:13" x14ac:dyDescent="0.25">
      <c r="L1600" s="343"/>
      <c r="M1600" s="343"/>
    </row>
    <row r="1601" spans="12:13" x14ac:dyDescent="0.25">
      <c r="L1601" s="343"/>
      <c r="M1601" s="343"/>
    </row>
    <row r="1602" spans="12:13" x14ac:dyDescent="0.25">
      <c r="L1602" s="343"/>
      <c r="M1602" s="343"/>
    </row>
    <row r="1603" spans="12:13" x14ac:dyDescent="0.25">
      <c r="L1603" s="343"/>
      <c r="M1603" s="343"/>
    </row>
    <row r="1604" spans="12:13" x14ac:dyDescent="0.25">
      <c r="L1604" s="343"/>
      <c r="M1604" s="343"/>
    </row>
    <row r="1605" spans="12:13" x14ac:dyDescent="0.25">
      <c r="L1605" s="343"/>
      <c r="M1605" s="343"/>
    </row>
    <row r="1606" spans="12:13" x14ac:dyDescent="0.25">
      <c r="L1606" s="343"/>
      <c r="M1606" s="343"/>
    </row>
    <row r="1607" spans="12:13" x14ac:dyDescent="0.25">
      <c r="L1607" s="343"/>
      <c r="M1607" s="343"/>
    </row>
    <row r="1608" spans="12:13" x14ac:dyDescent="0.25">
      <c r="L1608" s="343"/>
      <c r="M1608" s="343"/>
    </row>
    <row r="1609" spans="12:13" x14ac:dyDescent="0.25">
      <c r="L1609" s="343"/>
      <c r="M1609" s="343"/>
    </row>
    <row r="1610" spans="12:13" x14ac:dyDescent="0.25">
      <c r="L1610" s="343"/>
      <c r="M1610" s="343"/>
    </row>
    <row r="1611" spans="12:13" x14ac:dyDescent="0.25">
      <c r="L1611" s="343"/>
      <c r="M1611" s="343"/>
    </row>
    <row r="1612" spans="12:13" x14ac:dyDescent="0.25">
      <c r="L1612" s="343"/>
      <c r="M1612" s="343"/>
    </row>
    <row r="1613" spans="12:13" x14ac:dyDescent="0.25">
      <c r="L1613" s="343"/>
      <c r="M1613" s="343"/>
    </row>
    <row r="1614" spans="12:13" x14ac:dyDescent="0.25">
      <c r="L1614" s="343"/>
      <c r="M1614" s="343"/>
    </row>
    <row r="1615" spans="12:13" x14ac:dyDescent="0.25">
      <c r="L1615" s="343"/>
      <c r="M1615" s="343"/>
    </row>
    <row r="1616" spans="12:13" x14ac:dyDescent="0.25">
      <c r="L1616" s="343"/>
      <c r="M1616" s="343"/>
    </row>
    <row r="1617" spans="12:13" x14ac:dyDescent="0.25">
      <c r="L1617" s="343"/>
      <c r="M1617" s="343"/>
    </row>
    <row r="1618" spans="12:13" x14ac:dyDescent="0.25">
      <c r="L1618" s="343"/>
      <c r="M1618" s="343"/>
    </row>
    <row r="1619" spans="12:13" x14ac:dyDescent="0.25">
      <c r="L1619" s="343"/>
      <c r="M1619" s="343"/>
    </row>
    <row r="1620" spans="12:13" x14ac:dyDescent="0.25">
      <c r="L1620" s="343"/>
      <c r="M1620" s="343"/>
    </row>
    <row r="1621" spans="12:13" x14ac:dyDescent="0.25">
      <c r="L1621" s="343"/>
      <c r="M1621" s="343"/>
    </row>
    <row r="1622" spans="12:13" x14ac:dyDescent="0.25">
      <c r="L1622" s="343"/>
      <c r="M1622" s="343"/>
    </row>
    <row r="1623" spans="12:13" x14ac:dyDescent="0.25">
      <c r="L1623" s="343"/>
      <c r="M1623" s="343"/>
    </row>
    <row r="1624" spans="12:13" x14ac:dyDescent="0.25">
      <c r="L1624" s="343"/>
      <c r="M1624" s="343"/>
    </row>
    <row r="1625" spans="12:13" x14ac:dyDescent="0.25">
      <c r="L1625" s="343"/>
      <c r="M1625" s="343"/>
    </row>
    <row r="1626" spans="12:13" x14ac:dyDescent="0.25">
      <c r="L1626" s="343"/>
      <c r="M1626" s="343"/>
    </row>
    <row r="1627" spans="12:13" x14ac:dyDescent="0.25">
      <c r="L1627" s="343"/>
      <c r="M1627" s="343"/>
    </row>
    <row r="1628" spans="12:13" x14ac:dyDescent="0.25">
      <c r="L1628" s="343"/>
      <c r="M1628" s="343"/>
    </row>
    <row r="1629" spans="12:13" x14ac:dyDescent="0.25">
      <c r="L1629" s="343"/>
      <c r="M1629" s="343"/>
    </row>
    <row r="1630" spans="12:13" x14ac:dyDescent="0.25">
      <c r="L1630" s="343"/>
      <c r="M1630" s="343"/>
    </row>
    <row r="1631" spans="12:13" x14ac:dyDescent="0.25">
      <c r="L1631" s="343"/>
      <c r="M1631" s="343"/>
    </row>
    <row r="1632" spans="12:13" x14ac:dyDescent="0.25">
      <c r="L1632" s="343"/>
      <c r="M1632" s="343"/>
    </row>
    <row r="1633" spans="12:13" x14ac:dyDescent="0.25">
      <c r="L1633" s="343"/>
      <c r="M1633" s="343"/>
    </row>
    <row r="1634" spans="12:13" x14ac:dyDescent="0.25">
      <c r="L1634" s="343"/>
      <c r="M1634" s="343"/>
    </row>
    <row r="1635" spans="12:13" x14ac:dyDescent="0.25">
      <c r="L1635" s="343"/>
      <c r="M1635" s="343"/>
    </row>
    <row r="1636" spans="12:13" x14ac:dyDescent="0.25">
      <c r="L1636" s="343"/>
      <c r="M1636" s="343"/>
    </row>
    <row r="1637" spans="12:13" x14ac:dyDescent="0.25">
      <c r="L1637" s="343"/>
      <c r="M1637" s="343"/>
    </row>
    <row r="1638" spans="12:13" x14ac:dyDescent="0.25">
      <c r="L1638" s="343"/>
      <c r="M1638" s="343"/>
    </row>
    <row r="1639" spans="12:13" x14ac:dyDescent="0.25">
      <c r="L1639" s="343"/>
      <c r="M1639" s="343"/>
    </row>
    <row r="1640" spans="12:13" x14ac:dyDescent="0.25">
      <c r="L1640" s="343"/>
      <c r="M1640" s="343"/>
    </row>
    <row r="1641" spans="12:13" x14ac:dyDescent="0.25">
      <c r="L1641" s="343"/>
      <c r="M1641" s="343"/>
    </row>
    <row r="1642" spans="12:13" x14ac:dyDescent="0.25">
      <c r="L1642" s="343"/>
      <c r="M1642" s="343"/>
    </row>
    <row r="1643" spans="12:13" x14ac:dyDescent="0.25">
      <c r="L1643" s="343"/>
      <c r="M1643" s="343"/>
    </row>
    <row r="1644" spans="12:13" x14ac:dyDescent="0.25">
      <c r="L1644" s="343"/>
      <c r="M1644" s="343"/>
    </row>
    <row r="1645" spans="12:13" x14ac:dyDescent="0.25">
      <c r="L1645" s="343"/>
      <c r="M1645" s="343"/>
    </row>
    <row r="1646" spans="12:13" x14ac:dyDescent="0.25">
      <c r="L1646" s="343"/>
      <c r="M1646" s="343"/>
    </row>
    <row r="1647" spans="12:13" x14ac:dyDescent="0.25">
      <c r="L1647" s="343"/>
      <c r="M1647" s="343"/>
    </row>
    <row r="1648" spans="12:13" x14ac:dyDescent="0.25">
      <c r="L1648" s="343"/>
      <c r="M1648" s="343"/>
    </row>
    <row r="1649" spans="12:13" x14ac:dyDescent="0.25">
      <c r="L1649" s="343"/>
      <c r="M1649" s="343"/>
    </row>
    <row r="1650" spans="12:13" x14ac:dyDescent="0.25">
      <c r="L1650" s="343"/>
      <c r="M1650" s="343"/>
    </row>
    <row r="1651" spans="12:13" x14ac:dyDescent="0.25">
      <c r="L1651" s="343"/>
      <c r="M1651" s="343"/>
    </row>
    <row r="1652" spans="12:13" x14ac:dyDescent="0.25">
      <c r="L1652" s="343"/>
      <c r="M1652" s="343"/>
    </row>
    <row r="1653" spans="12:13" x14ac:dyDescent="0.25">
      <c r="L1653" s="343"/>
      <c r="M1653" s="343"/>
    </row>
    <row r="1654" spans="12:13" x14ac:dyDescent="0.25">
      <c r="L1654" s="343"/>
      <c r="M1654" s="343"/>
    </row>
    <row r="1655" spans="12:13" x14ac:dyDescent="0.25">
      <c r="L1655" s="343"/>
      <c r="M1655" s="343"/>
    </row>
    <row r="1656" spans="12:13" x14ac:dyDescent="0.25">
      <c r="L1656" s="343"/>
      <c r="M1656" s="343"/>
    </row>
    <row r="1657" spans="12:13" x14ac:dyDescent="0.25">
      <c r="L1657" s="343"/>
      <c r="M1657" s="343"/>
    </row>
    <row r="1658" spans="12:13" x14ac:dyDescent="0.25">
      <c r="L1658" s="343"/>
      <c r="M1658" s="343"/>
    </row>
    <row r="1659" spans="12:13" x14ac:dyDescent="0.25">
      <c r="L1659" s="343"/>
      <c r="M1659" s="343"/>
    </row>
    <row r="1660" spans="12:13" x14ac:dyDescent="0.25">
      <c r="L1660" s="343"/>
      <c r="M1660" s="343"/>
    </row>
    <row r="1661" spans="12:13" x14ac:dyDescent="0.25">
      <c r="L1661" s="343"/>
      <c r="M1661" s="343"/>
    </row>
    <row r="1662" spans="12:13" x14ac:dyDescent="0.25">
      <c r="L1662" s="343"/>
      <c r="M1662" s="343"/>
    </row>
    <row r="1663" spans="12:13" x14ac:dyDescent="0.25">
      <c r="L1663" s="343"/>
      <c r="M1663" s="343"/>
    </row>
    <row r="1664" spans="12:13" x14ac:dyDescent="0.25">
      <c r="L1664" s="343"/>
      <c r="M1664" s="343"/>
    </row>
    <row r="1665" spans="12:13" x14ac:dyDescent="0.25">
      <c r="L1665" s="343"/>
      <c r="M1665" s="343"/>
    </row>
    <row r="1666" spans="12:13" x14ac:dyDescent="0.25">
      <c r="L1666" s="343"/>
      <c r="M1666" s="343"/>
    </row>
    <row r="1667" spans="12:13" x14ac:dyDescent="0.25">
      <c r="L1667" s="343"/>
      <c r="M1667" s="343"/>
    </row>
    <row r="1668" spans="12:13" x14ac:dyDescent="0.25">
      <c r="L1668" s="343"/>
      <c r="M1668" s="343"/>
    </row>
    <row r="1669" spans="12:13" x14ac:dyDescent="0.25">
      <c r="L1669" s="343"/>
      <c r="M1669" s="343"/>
    </row>
    <row r="1670" spans="12:13" x14ac:dyDescent="0.25">
      <c r="L1670" s="343"/>
      <c r="M1670" s="343"/>
    </row>
    <row r="1671" spans="12:13" x14ac:dyDescent="0.25">
      <c r="L1671" s="343"/>
      <c r="M1671" s="343"/>
    </row>
    <row r="1672" spans="12:13" x14ac:dyDescent="0.25">
      <c r="L1672" s="343"/>
      <c r="M1672" s="343"/>
    </row>
    <row r="1673" spans="12:13" x14ac:dyDescent="0.25">
      <c r="L1673" s="343"/>
      <c r="M1673" s="343"/>
    </row>
    <row r="1674" spans="12:13" x14ac:dyDescent="0.25">
      <c r="L1674" s="343"/>
      <c r="M1674" s="343"/>
    </row>
    <row r="1675" spans="12:13" x14ac:dyDescent="0.25">
      <c r="L1675" s="343"/>
      <c r="M1675" s="343"/>
    </row>
    <row r="1676" spans="12:13" x14ac:dyDescent="0.25">
      <c r="L1676" s="343"/>
      <c r="M1676" s="343"/>
    </row>
    <row r="1677" spans="12:13" x14ac:dyDescent="0.25">
      <c r="L1677" s="343"/>
      <c r="M1677" s="343"/>
    </row>
    <row r="1678" spans="12:13" x14ac:dyDescent="0.25">
      <c r="L1678" s="343"/>
      <c r="M1678" s="343"/>
    </row>
    <row r="1679" spans="12:13" x14ac:dyDescent="0.25">
      <c r="L1679" s="343"/>
      <c r="M1679" s="343"/>
    </row>
    <row r="1680" spans="12:13" x14ac:dyDescent="0.25">
      <c r="L1680" s="343"/>
      <c r="M1680" s="343"/>
    </row>
    <row r="1681" spans="12:13" x14ac:dyDescent="0.25">
      <c r="L1681" s="343"/>
      <c r="M1681" s="343"/>
    </row>
    <row r="1682" spans="12:13" x14ac:dyDescent="0.25">
      <c r="L1682" s="343"/>
      <c r="M1682" s="343"/>
    </row>
    <row r="1683" spans="12:13" x14ac:dyDescent="0.25">
      <c r="L1683" s="343"/>
      <c r="M1683" s="343"/>
    </row>
    <row r="1684" spans="12:13" x14ac:dyDescent="0.25">
      <c r="L1684" s="343"/>
      <c r="M1684" s="343"/>
    </row>
    <row r="1685" spans="12:13" x14ac:dyDescent="0.25">
      <c r="L1685" s="343"/>
      <c r="M1685" s="343"/>
    </row>
    <row r="1686" spans="12:13" x14ac:dyDescent="0.25">
      <c r="L1686" s="343"/>
      <c r="M1686" s="343"/>
    </row>
    <row r="1687" spans="12:13" x14ac:dyDescent="0.25">
      <c r="L1687" s="343"/>
      <c r="M1687" s="343"/>
    </row>
    <row r="1688" spans="12:13" x14ac:dyDescent="0.25">
      <c r="L1688" s="343"/>
      <c r="M1688" s="343"/>
    </row>
    <row r="1689" spans="12:13" x14ac:dyDescent="0.25">
      <c r="L1689" s="343"/>
      <c r="M1689" s="343"/>
    </row>
    <row r="1690" spans="12:13" x14ac:dyDescent="0.25">
      <c r="L1690" s="343"/>
      <c r="M1690" s="343"/>
    </row>
    <row r="1691" spans="12:13" x14ac:dyDescent="0.25">
      <c r="L1691" s="343"/>
      <c r="M1691" s="343"/>
    </row>
    <row r="1692" spans="12:13" x14ac:dyDescent="0.25">
      <c r="L1692" s="343"/>
      <c r="M1692" s="343"/>
    </row>
    <row r="1693" spans="12:13" x14ac:dyDescent="0.25">
      <c r="L1693" s="343"/>
      <c r="M1693" s="343"/>
    </row>
    <row r="1694" spans="12:13" x14ac:dyDescent="0.25">
      <c r="L1694" s="343"/>
      <c r="M1694" s="343"/>
    </row>
    <row r="1695" spans="12:13" x14ac:dyDescent="0.25">
      <c r="L1695" s="343"/>
      <c r="M1695" s="343"/>
    </row>
    <row r="1696" spans="12:13" x14ac:dyDescent="0.25">
      <c r="L1696" s="343"/>
      <c r="M1696" s="343"/>
    </row>
    <row r="1697" spans="12:13" x14ac:dyDescent="0.25">
      <c r="L1697" s="343"/>
      <c r="M1697" s="343"/>
    </row>
    <row r="1698" spans="12:13" x14ac:dyDescent="0.25">
      <c r="L1698" s="343"/>
      <c r="M1698" s="343"/>
    </row>
    <row r="1699" spans="12:13" x14ac:dyDescent="0.25">
      <c r="L1699" s="343"/>
      <c r="M1699" s="343"/>
    </row>
    <row r="1700" spans="12:13" x14ac:dyDescent="0.25">
      <c r="L1700" s="343"/>
      <c r="M1700" s="343"/>
    </row>
    <row r="1701" spans="12:13" x14ac:dyDescent="0.25">
      <c r="L1701" s="343"/>
      <c r="M1701" s="343"/>
    </row>
    <row r="1702" spans="12:13" x14ac:dyDescent="0.25">
      <c r="L1702" s="343"/>
      <c r="M1702" s="343"/>
    </row>
    <row r="1703" spans="12:13" x14ac:dyDescent="0.25">
      <c r="L1703" s="343"/>
      <c r="M1703" s="343"/>
    </row>
    <row r="1704" spans="12:13" x14ac:dyDescent="0.25">
      <c r="L1704" s="343"/>
      <c r="M1704" s="343"/>
    </row>
    <row r="1705" spans="12:13" x14ac:dyDescent="0.25">
      <c r="L1705" s="343"/>
      <c r="M1705" s="343"/>
    </row>
    <row r="1706" spans="12:13" x14ac:dyDescent="0.25">
      <c r="L1706" s="343"/>
      <c r="M1706" s="343"/>
    </row>
    <row r="1707" spans="12:13" x14ac:dyDescent="0.25">
      <c r="L1707" s="343"/>
      <c r="M1707" s="343"/>
    </row>
    <row r="1708" spans="12:13" x14ac:dyDescent="0.25">
      <c r="L1708" s="343"/>
      <c r="M1708" s="343"/>
    </row>
    <row r="1709" spans="12:13" x14ac:dyDescent="0.25">
      <c r="L1709" s="343"/>
      <c r="M1709" s="343"/>
    </row>
    <row r="1710" spans="12:13" x14ac:dyDescent="0.25">
      <c r="L1710" s="343"/>
      <c r="M1710" s="343"/>
    </row>
    <row r="1711" spans="12:13" x14ac:dyDescent="0.25">
      <c r="L1711" s="343"/>
      <c r="M1711" s="343"/>
    </row>
    <row r="1712" spans="12:13" x14ac:dyDescent="0.25">
      <c r="L1712" s="343"/>
      <c r="M1712" s="343"/>
    </row>
    <row r="1713" spans="12:13" x14ac:dyDescent="0.25">
      <c r="L1713" s="343"/>
      <c r="M1713" s="343"/>
    </row>
    <row r="1714" spans="12:13" x14ac:dyDescent="0.25">
      <c r="L1714" s="343"/>
      <c r="M1714" s="343"/>
    </row>
    <row r="1715" spans="12:13" x14ac:dyDescent="0.25">
      <c r="L1715" s="343"/>
      <c r="M1715" s="343"/>
    </row>
    <row r="1716" spans="12:13" x14ac:dyDescent="0.25">
      <c r="L1716" s="343"/>
      <c r="M1716" s="343"/>
    </row>
    <row r="1717" spans="12:13" x14ac:dyDescent="0.25">
      <c r="L1717" s="343"/>
      <c r="M1717" s="343"/>
    </row>
    <row r="1718" spans="12:13" x14ac:dyDescent="0.25">
      <c r="L1718" s="343"/>
      <c r="M1718" s="343"/>
    </row>
    <row r="1719" spans="12:13" x14ac:dyDescent="0.25">
      <c r="L1719" s="343"/>
      <c r="M1719" s="343"/>
    </row>
    <row r="1720" spans="12:13" x14ac:dyDescent="0.25">
      <c r="L1720" s="343"/>
      <c r="M1720" s="343"/>
    </row>
    <row r="1721" spans="12:13" x14ac:dyDescent="0.25">
      <c r="L1721" s="343"/>
      <c r="M1721" s="343"/>
    </row>
    <row r="1722" spans="12:13" x14ac:dyDescent="0.25">
      <c r="L1722" s="343"/>
      <c r="M1722" s="343"/>
    </row>
    <row r="1723" spans="12:13" x14ac:dyDescent="0.25">
      <c r="L1723" s="343"/>
      <c r="M1723" s="343"/>
    </row>
    <row r="1724" spans="12:13" x14ac:dyDescent="0.25">
      <c r="L1724" s="343"/>
      <c r="M1724" s="343"/>
    </row>
    <row r="1725" spans="12:13" x14ac:dyDescent="0.25">
      <c r="L1725" s="343"/>
      <c r="M1725" s="343"/>
    </row>
    <row r="1726" spans="12:13" x14ac:dyDescent="0.25">
      <c r="L1726" s="343"/>
      <c r="M1726" s="343"/>
    </row>
    <row r="1727" spans="12:13" x14ac:dyDescent="0.25">
      <c r="L1727" s="343"/>
      <c r="M1727" s="343"/>
    </row>
    <row r="1728" spans="12:13" x14ac:dyDescent="0.25">
      <c r="L1728" s="343"/>
      <c r="M1728" s="343"/>
    </row>
    <row r="1729" spans="12:13" x14ac:dyDescent="0.25">
      <c r="L1729" s="343"/>
      <c r="M1729" s="343"/>
    </row>
    <row r="1730" spans="12:13" x14ac:dyDescent="0.25">
      <c r="L1730" s="343"/>
      <c r="M1730" s="343"/>
    </row>
    <row r="1731" spans="12:13" x14ac:dyDescent="0.25">
      <c r="L1731" s="343"/>
      <c r="M1731" s="343"/>
    </row>
    <row r="1732" spans="12:13" x14ac:dyDescent="0.25">
      <c r="L1732" s="343"/>
      <c r="M1732" s="343"/>
    </row>
    <row r="1733" spans="12:13" x14ac:dyDescent="0.25">
      <c r="L1733" s="343"/>
      <c r="M1733" s="343"/>
    </row>
    <row r="1734" spans="12:13" x14ac:dyDescent="0.25">
      <c r="L1734" s="343"/>
      <c r="M1734" s="343"/>
    </row>
    <row r="1735" spans="12:13" x14ac:dyDescent="0.25">
      <c r="L1735" s="343"/>
      <c r="M1735" s="343"/>
    </row>
    <row r="1736" spans="12:13" x14ac:dyDescent="0.25">
      <c r="L1736" s="343"/>
      <c r="M1736" s="343"/>
    </row>
    <row r="1737" spans="12:13" x14ac:dyDescent="0.25">
      <c r="L1737" s="343"/>
      <c r="M1737" s="343"/>
    </row>
    <row r="1738" spans="12:13" x14ac:dyDescent="0.25">
      <c r="L1738" s="343"/>
      <c r="M1738" s="343"/>
    </row>
    <row r="1739" spans="12:13" x14ac:dyDescent="0.25">
      <c r="L1739" s="343"/>
      <c r="M1739" s="343"/>
    </row>
    <row r="1740" spans="12:13" x14ac:dyDescent="0.25">
      <c r="L1740" s="343"/>
      <c r="M1740" s="343"/>
    </row>
    <row r="1741" spans="12:13" x14ac:dyDescent="0.25">
      <c r="L1741" s="343"/>
      <c r="M1741" s="343"/>
    </row>
    <row r="1742" spans="12:13" x14ac:dyDescent="0.25">
      <c r="L1742" s="343"/>
      <c r="M1742" s="343"/>
    </row>
    <row r="1743" spans="12:13" x14ac:dyDescent="0.25">
      <c r="L1743" s="343"/>
      <c r="M1743" s="343"/>
    </row>
    <row r="1744" spans="12:13" x14ac:dyDescent="0.25">
      <c r="L1744" s="343"/>
      <c r="M1744" s="343"/>
    </row>
    <row r="1745" spans="12:13" x14ac:dyDescent="0.25">
      <c r="L1745" s="343"/>
      <c r="M1745" s="343"/>
    </row>
    <row r="1746" spans="12:13" x14ac:dyDescent="0.25">
      <c r="L1746" s="343"/>
      <c r="M1746" s="343"/>
    </row>
    <row r="1747" spans="12:13" x14ac:dyDescent="0.25">
      <c r="L1747" s="343"/>
      <c r="M1747" s="343"/>
    </row>
    <row r="1748" spans="12:13" x14ac:dyDescent="0.25">
      <c r="L1748" s="343"/>
      <c r="M1748" s="343"/>
    </row>
    <row r="1749" spans="12:13" x14ac:dyDescent="0.25">
      <c r="L1749" s="343"/>
      <c r="M1749" s="343"/>
    </row>
    <row r="1750" spans="12:13" x14ac:dyDescent="0.25">
      <c r="L1750" s="343"/>
      <c r="M1750" s="343"/>
    </row>
    <row r="1751" spans="12:13" x14ac:dyDescent="0.25">
      <c r="L1751" s="343"/>
      <c r="M1751" s="343"/>
    </row>
    <row r="1752" spans="12:13" x14ac:dyDescent="0.25">
      <c r="L1752" s="343"/>
      <c r="M1752" s="343"/>
    </row>
    <row r="1753" spans="12:13" x14ac:dyDescent="0.25">
      <c r="L1753" s="343"/>
      <c r="M1753" s="343"/>
    </row>
    <row r="1754" spans="12:13" x14ac:dyDescent="0.25">
      <c r="L1754" s="343"/>
      <c r="M1754" s="343"/>
    </row>
    <row r="1755" spans="12:13" x14ac:dyDescent="0.25">
      <c r="L1755" s="343"/>
      <c r="M1755" s="343"/>
    </row>
    <row r="1756" spans="12:13" x14ac:dyDescent="0.25">
      <c r="L1756" s="343"/>
      <c r="M1756" s="343"/>
    </row>
    <row r="1757" spans="12:13" x14ac:dyDescent="0.25">
      <c r="L1757" s="343"/>
      <c r="M1757" s="343"/>
    </row>
    <row r="1758" spans="12:13" x14ac:dyDescent="0.25">
      <c r="L1758" s="343"/>
      <c r="M1758" s="343"/>
    </row>
    <row r="1759" spans="12:13" x14ac:dyDescent="0.25">
      <c r="L1759" s="343"/>
      <c r="M1759" s="343"/>
    </row>
    <row r="1760" spans="12:13" x14ac:dyDescent="0.25">
      <c r="L1760" s="343"/>
      <c r="M1760" s="343"/>
    </row>
    <row r="1761" spans="12:13" x14ac:dyDescent="0.25">
      <c r="L1761" s="343"/>
      <c r="M1761" s="343"/>
    </row>
    <row r="1762" spans="12:13" x14ac:dyDescent="0.25">
      <c r="L1762" s="343"/>
      <c r="M1762" s="343"/>
    </row>
    <row r="1763" spans="12:13" x14ac:dyDescent="0.25">
      <c r="L1763" s="343"/>
      <c r="M1763" s="343"/>
    </row>
    <row r="1764" spans="12:13" x14ac:dyDescent="0.25">
      <c r="L1764" s="343"/>
      <c r="M1764" s="343"/>
    </row>
    <row r="1765" spans="12:13" x14ac:dyDescent="0.25">
      <c r="L1765" s="343"/>
      <c r="M1765" s="343"/>
    </row>
    <row r="1766" spans="12:13" x14ac:dyDescent="0.25">
      <c r="L1766" s="343"/>
      <c r="M1766" s="343"/>
    </row>
    <row r="1767" spans="12:13" x14ac:dyDescent="0.25">
      <c r="L1767" s="343"/>
      <c r="M1767" s="343"/>
    </row>
    <row r="1768" spans="12:13" x14ac:dyDescent="0.25">
      <c r="L1768" s="343"/>
      <c r="M1768" s="343"/>
    </row>
    <row r="1769" spans="12:13" x14ac:dyDescent="0.25">
      <c r="L1769" s="343"/>
      <c r="M1769" s="343"/>
    </row>
    <row r="1770" spans="12:13" x14ac:dyDescent="0.25">
      <c r="L1770" s="343"/>
      <c r="M1770" s="343"/>
    </row>
    <row r="1771" spans="12:13" x14ac:dyDescent="0.25">
      <c r="L1771" s="343"/>
      <c r="M1771" s="343"/>
    </row>
    <row r="1772" spans="12:13" x14ac:dyDescent="0.25">
      <c r="L1772" s="343"/>
      <c r="M1772" s="343"/>
    </row>
    <row r="1773" spans="12:13" x14ac:dyDescent="0.25">
      <c r="L1773" s="343"/>
      <c r="M1773" s="343"/>
    </row>
    <row r="1774" spans="12:13" x14ac:dyDescent="0.25">
      <c r="L1774" s="343"/>
      <c r="M1774" s="343"/>
    </row>
    <row r="1775" spans="12:13" x14ac:dyDescent="0.25">
      <c r="L1775" s="343"/>
      <c r="M1775" s="343"/>
    </row>
    <row r="1776" spans="12:13" x14ac:dyDescent="0.25">
      <c r="L1776" s="343"/>
      <c r="M1776" s="343"/>
    </row>
    <row r="1777" spans="12:13" x14ac:dyDescent="0.25">
      <c r="L1777" s="343"/>
      <c r="M1777" s="343"/>
    </row>
    <row r="1778" spans="12:13" x14ac:dyDescent="0.25">
      <c r="L1778" s="343"/>
      <c r="M1778" s="343"/>
    </row>
    <row r="1779" spans="12:13" x14ac:dyDescent="0.25">
      <c r="L1779" s="343"/>
      <c r="M1779" s="343"/>
    </row>
    <row r="1780" spans="12:13" x14ac:dyDescent="0.25">
      <c r="L1780" s="343"/>
      <c r="M1780" s="343"/>
    </row>
    <row r="1781" spans="12:13" x14ac:dyDescent="0.25">
      <c r="L1781" s="343"/>
      <c r="M1781" s="343"/>
    </row>
    <row r="1782" spans="12:13" x14ac:dyDescent="0.25">
      <c r="L1782" s="343"/>
      <c r="M1782" s="343"/>
    </row>
    <row r="1783" spans="12:13" x14ac:dyDescent="0.25">
      <c r="L1783" s="343"/>
      <c r="M1783" s="343"/>
    </row>
    <row r="1784" spans="12:13" x14ac:dyDescent="0.25">
      <c r="L1784" s="343"/>
      <c r="M1784" s="343"/>
    </row>
    <row r="1785" spans="12:13" x14ac:dyDescent="0.25">
      <c r="L1785" s="343"/>
      <c r="M1785" s="343"/>
    </row>
    <row r="1786" spans="12:13" x14ac:dyDescent="0.25">
      <c r="L1786" s="343"/>
      <c r="M1786" s="343"/>
    </row>
    <row r="1787" spans="12:13" x14ac:dyDescent="0.25">
      <c r="L1787" s="343"/>
      <c r="M1787" s="343"/>
    </row>
    <row r="1788" spans="12:13" x14ac:dyDescent="0.25">
      <c r="L1788" s="343"/>
      <c r="M1788" s="343"/>
    </row>
    <row r="1789" spans="12:13" x14ac:dyDescent="0.25">
      <c r="L1789" s="343"/>
      <c r="M1789" s="343"/>
    </row>
    <row r="1790" spans="12:13" x14ac:dyDescent="0.25">
      <c r="L1790" s="343"/>
      <c r="M1790" s="343"/>
    </row>
    <row r="1791" spans="12:13" x14ac:dyDescent="0.25">
      <c r="L1791" s="343"/>
      <c r="M1791" s="343"/>
    </row>
    <row r="1792" spans="12:13" x14ac:dyDescent="0.25">
      <c r="L1792" s="343"/>
      <c r="M1792" s="343"/>
    </row>
    <row r="1793" spans="12:13" x14ac:dyDescent="0.25">
      <c r="L1793" s="343"/>
      <c r="M1793" s="343"/>
    </row>
    <row r="1794" spans="12:13" x14ac:dyDescent="0.25">
      <c r="L1794" s="343"/>
      <c r="M1794" s="343"/>
    </row>
    <row r="1795" spans="12:13" x14ac:dyDescent="0.25">
      <c r="L1795" s="343"/>
      <c r="M1795" s="343"/>
    </row>
    <row r="1796" spans="12:13" x14ac:dyDescent="0.25">
      <c r="L1796" s="343"/>
      <c r="M1796" s="343"/>
    </row>
    <row r="1797" spans="12:13" x14ac:dyDescent="0.25">
      <c r="L1797" s="343"/>
      <c r="M1797" s="343"/>
    </row>
    <row r="1798" spans="12:13" x14ac:dyDescent="0.25">
      <c r="L1798" s="343"/>
      <c r="M1798" s="343"/>
    </row>
    <row r="1799" spans="12:13" x14ac:dyDescent="0.25">
      <c r="L1799" s="343"/>
      <c r="M1799" s="343"/>
    </row>
    <row r="1800" spans="12:13" x14ac:dyDescent="0.25">
      <c r="L1800" s="343"/>
      <c r="M1800" s="343"/>
    </row>
    <row r="1801" spans="12:13" x14ac:dyDescent="0.25">
      <c r="L1801" s="343"/>
      <c r="M1801" s="343"/>
    </row>
    <row r="1802" spans="12:13" x14ac:dyDescent="0.25">
      <c r="L1802" s="343"/>
      <c r="M1802" s="343"/>
    </row>
    <row r="1803" spans="12:13" x14ac:dyDescent="0.25">
      <c r="L1803" s="343"/>
      <c r="M1803" s="343"/>
    </row>
    <row r="1804" spans="12:13" x14ac:dyDescent="0.25">
      <c r="L1804" s="343"/>
      <c r="M1804" s="343"/>
    </row>
    <row r="1805" spans="12:13" x14ac:dyDescent="0.25">
      <c r="L1805" s="343"/>
      <c r="M1805" s="343"/>
    </row>
    <row r="1806" spans="12:13" x14ac:dyDescent="0.25">
      <c r="L1806" s="343"/>
      <c r="M1806" s="343"/>
    </row>
    <row r="1807" spans="12:13" x14ac:dyDescent="0.25">
      <c r="L1807" s="343"/>
      <c r="M1807" s="343"/>
    </row>
    <row r="1808" spans="12:13" x14ac:dyDescent="0.25">
      <c r="L1808" s="343"/>
      <c r="M1808" s="343"/>
    </row>
    <row r="1809" spans="12:13" x14ac:dyDescent="0.25">
      <c r="L1809" s="343"/>
      <c r="M1809" s="343"/>
    </row>
    <row r="1810" spans="12:13" x14ac:dyDescent="0.25">
      <c r="L1810" s="343"/>
      <c r="M1810" s="343"/>
    </row>
    <row r="1811" spans="12:13" x14ac:dyDescent="0.25">
      <c r="L1811" s="343"/>
      <c r="M1811" s="343"/>
    </row>
    <row r="1812" spans="12:13" x14ac:dyDescent="0.25">
      <c r="L1812" s="343"/>
      <c r="M1812" s="343"/>
    </row>
    <row r="1813" spans="12:13" x14ac:dyDescent="0.25">
      <c r="L1813" s="343"/>
      <c r="M1813" s="343"/>
    </row>
    <row r="1814" spans="12:13" x14ac:dyDescent="0.25">
      <c r="L1814" s="343"/>
      <c r="M1814" s="343"/>
    </row>
    <row r="1815" spans="12:13" x14ac:dyDescent="0.25">
      <c r="L1815" s="343"/>
      <c r="M1815" s="343"/>
    </row>
    <row r="1816" spans="12:13" x14ac:dyDescent="0.25">
      <c r="L1816" s="343"/>
      <c r="M1816" s="343"/>
    </row>
    <row r="1817" spans="12:13" x14ac:dyDescent="0.25">
      <c r="L1817" s="343"/>
      <c r="M1817" s="343"/>
    </row>
    <row r="1818" spans="12:13" x14ac:dyDescent="0.25">
      <c r="L1818" s="343"/>
      <c r="M1818" s="343"/>
    </row>
    <row r="1819" spans="12:13" x14ac:dyDescent="0.25">
      <c r="L1819" s="343"/>
      <c r="M1819" s="343"/>
    </row>
    <row r="1820" spans="12:13" x14ac:dyDescent="0.25">
      <c r="L1820" s="343"/>
      <c r="M1820" s="343"/>
    </row>
    <row r="1821" spans="12:13" x14ac:dyDescent="0.25">
      <c r="L1821" s="343"/>
      <c r="M1821" s="343"/>
    </row>
    <row r="1822" spans="12:13" x14ac:dyDescent="0.25">
      <c r="L1822" s="343"/>
      <c r="M1822" s="343"/>
    </row>
    <row r="1823" spans="12:13" x14ac:dyDescent="0.25">
      <c r="L1823" s="343"/>
      <c r="M1823" s="343"/>
    </row>
    <row r="1824" spans="12:13" x14ac:dyDescent="0.25">
      <c r="L1824" s="343"/>
      <c r="M1824" s="343"/>
    </row>
    <row r="1825" spans="12:13" x14ac:dyDescent="0.25">
      <c r="L1825" s="343"/>
      <c r="M1825" s="343"/>
    </row>
    <row r="1826" spans="12:13" x14ac:dyDescent="0.25">
      <c r="L1826" s="343"/>
      <c r="M1826" s="343"/>
    </row>
    <row r="1827" spans="12:13" x14ac:dyDescent="0.25">
      <c r="L1827" s="343"/>
      <c r="M1827" s="343"/>
    </row>
    <row r="1828" spans="12:13" x14ac:dyDescent="0.25">
      <c r="L1828" s="343"/>
      <c r="M1828" s="343"/>
    </row>
    <row r="1829" spans="12:13" x14ac:dyDescent="0.25">
      <c r="L1829" s="343"/>
      <c r="M1829" s="343"/>
    </row>
    <row r="1830" spans="12:13" x14ac:dyDescent="0.25">
      <c r="L1830" s="343"/>
      <c r="M1830" s="343"/>
    </row>
    <row r="1831" spans="12:13" x14ac:dyDescent="0.25">
      <c r="L1831" s="343"/>
      <c r="M1831" s="343"/>
    </row>
    <row r="1832" spans="12:13" x14ac:dyDescent="0.25">
      <c r="L1832" s="343"/>
      <c r="M1832" s="343"/>
    </row>
    <row r="1833" spans="12:13" x14ac:dyDescent="0.25">
      <c r="L1833" s="343"/>
      <c r="M1833" s="343"/>
    </row>
    <row r="1834" spans="12:13" x14ac:dyDescent="0.25">
      <c r="L1834" s="343"/>
      <c r="M1834" s="343"/>
    </row>
    <row r="1835" spans="12:13" x14ac:dyDescent="0.25">
      <c r="L1835" s="343"/>
      <c r="M1835" s="343"/>
    </row>
    <row r="1836" spans="12:13" x14ac:dyDescent="0.25">
      <c r="L1836" s="343"/>
      <c r="M1836" s="343"/>
    </row>
    <row r="1837" spans="12:13" x14ac:dyDescent="0.25">
      <c r="L1837" s="343"/>
      <c r="M1837" s="343"/>
    </row>
    <row r="1838" spans="12:13" x14ac:dyDescent="0.25">
      <c r="L1838" s="343"/>
      <c r="M1838" s="343"/>
    </row>
    <row r="1839" spans="12:13" x14ac:dyDescent="0.25">
      <c r="L1839" s="343"/>
      <c r="M1839" s="343"/>
    </row>
    <row r="1840" spans="12:13" x14ac:dyDescent="0.25">
      <c r="L1840" s="343"/>
      <c r="M1840" s="343"/>
    </row>
    <row r="1841" spans="12:13" x14ac:dyDescent="0.25">
      <c r="L1841" s="343"/>
      <c r="M1841" s="343"/>
    </row>
    <row r="1842" spans="12:13" x14ac:dyDescent="0.25">
      <c r="L1842" s="343"/>
      <c r="M1842" s="343"/>
    </row>
    <row r="1843" spans="12:13" x14ac:dyDescent="0.25">
      <c r="L1843" s="343"/>
      <c r="M1843" s="343"/>
    </row>
    <row r="1844" spans="12:13" x14ac:dyDescent="0.25">
      <c r="L1844" s="343"/>
      <c r="M1844" s="343"/>
    </row>
    <row r="1845" spans="12:13" x14ac:dyDescent="0.25">
      <c r="L1845" s="343"/>
      <c r="M1845" s="343"/>
    </row>
    <row r="1846" spans="12:13" x14ac:dyDescent="0.25">
      <c r="L1846" s="343"/>
      <c r="M1846" s="343"/>
    </row>
    <row r="1847" spans="12:13" x14ac:dyDescent="0.25">
      <c r="L1847" s="343"/>
      <c r="M1847" s="343"/>
    </row>
    <row r="1848" spans="12:13" x14ac:dyDescent="0.25">
      <c r="L1848" s="343"/>
      <c r="M1848" s="343"/>
    </row>
    <row r="1849" spans="12:13" x14ac:dyDescent="0.25">
      <c r="L1849" s="343"/>
      <c r="M1849" s="343"/>
    </row>
    <row r="1850" spans="12:13" x14ac:dyDescent="0.25">
      <c r="L1850" s="343"/>
      <c r="M1850" s="343"/>
    </row>
    <row r="1851" spans="12:13" x14ac:dyDescent="0.25">
      <c r="L1851" s="343"/>
      <c r="M1851" s="343"/>
    </row>
    <row r="1852" spans="12:13" x14ac:dyDescent="0.25">
      <c r="L1852" s="343"/>
      <c r="M1852" s="343"/>
    </row>
    <row r="1853" spans="12:13" x14ac:dyDescent="0.25">
      <c r="L1853" s="343"/>
      <c r="M1853" s="343"/>
    </row>
    <row r="1854" spans="12:13" x14ac:dyDescent="0.25">
      <c r="L1854" s="343"/>
      <c r="M1854" s="343"/>
    </row>
    <row r="1855" spans="12:13" x14ac:dyDescent="0.25">
      <c r="L1855" s="343"/>
      <c r="M1855" s="343"/>
    </row>
    <row r="1856" spans="12:13" x14ac:dyDescent="0.25">
      <c r="L1856" s="343"/>
      <c r="M1856" s="343"/>
    </row>
    <row r="1857" spans="12:13" x14ac:dyDescent="0.25">
      <c r="L1857" s="343"/>
      <c r="M1857" s="343"/>
    </row>
    <row r="1858" spans="12:13" x14ac:dyDescent="0.25">
      <c r="L1858" s="343"/>
      <c r="M1858" s="343"/>
    </row>
    <row r="1859" spans="12:13" x14ac:dyDescent="0.25">
      <c r="L1859" s="343"/>
      <c r="M1859" s="343"/>
    </row>
    <row r="1860" spans="12:13" x14ac:dyDescent="0.25">
      <c r="L1860" s="343"/>
      <c r="M1860" s="343"/>
    </row>
    <row r="1861" spans="12:13" x14ac:dyDescent="0.25">
      <c r="L1861" s="343"/>
      <c r="M1861" s="343"/>
    </row>
    <row r="1862" spans="12:13" x14ac:dyDescent="0.25">
      <c r="L1862" s="343"/>
      <c r="M1862" s="343"/>
    </row>
    <row r="1863" spans="12:13" x14ac:dyDescent="0.25">
      <c r="L1863" s="343"/>
      <c r="M1863" s="343"/>
    </row>
    <row r="1864" spans="12:13" x14ac:dyDescent="0.25">
      <c r="L1864" s="343"/>
      <c r="M1864" s="343"/>
    </row>
    <row r="1865" spans="12:13" x14ac:dyDescent="0.25">
      <c r="L1865" s="343"/>
      <c r="M1865" s="343"/>
    </row>
    <row r="1866" spans="12:13" x14ac:dyDescent="0.25">
      <c r="L1866" s="343"/>
      <c r="M1866" s="343"/>
    </row>
    <row r="1867" spans="12:13" x14ac:dyDescent="0.25">
      <c r="L1867" s="343"/>
      <c r="M1867" s="343"/>
    </row>
    <row r="1868" spans="12:13" x14ac:dyDescent="0.25">
      <c r="L1868" s="343"/>
      <c r="M1868" s="343"/>
    </row>
    <row r="1869" spans="12:13" x14ac:dyDescent="0.25">
      <c r="L1869" s="343"/>
      <c r="M1869" s="343"/>
    </row>
    <row r="1870" spans="12:13" x14ac:dyDescent="0.25">
      <c r="L1870" s="343"/>
      <c r="M1870" s="343"/>
    </row>
    <row r="1871" spans="12:13" x14ac:dyDescent="0.25">
      <c r="L1871" s="343"/>
      <c r="M1871" s="343"/>
    </row>
    <row r="1872" spans="12:13" x14ac:dyDescent="0.25">
      <c r="L1872" s="343"/>
      <c r="M1872" s="343"/>
    </row>
    <row r="1873" spans="12:13" x14ac:dyDescent="0.25">
      <c r="L1873" s="343"/>
      <c r="M1873" s="343"/>
    </row>
    <row r="1874" spans="12:13" x14ac:dyDescent="0.25">
      <c r="L1874" s="343"/>
      <c r="M1874" s="343"/>
    </row>
    <row r="1875" spans="12:13" x14ac:dyDescent="0.25">
      <c r="L1875" s="343"/>
      <c r="M1875" s="343"/>
    </row>
    <row r="1876" spans="12:13" x14ac:dyDescent="0.25">
      <c r="L1876" s="343"/>
      <c r="M1876" s="343"/>
    </row>
    <row r="1877" spans="12:13" x14ac:dyDescent="0.25">
      <c r="L1877" s="343"/>
      <c r="M1877" s="343"/>
    </row>
    <row r="1878" spans="12:13" x14ac:dyDescent="0.25">
      <c r="L1878" s="343"/>
      <c r="M1878" s="343"/>
    </row>
    <row r="1879" spans="12:13" x14ac:dyDescent="0.25">
      <c r="L1879" s="343"/>
      <c r="M1879" s="343"/>
    </row>
    <row r="1880" spans="12:13" x14ac:dyDescent="0.25">
      <c r="L1880" s="343"/>
      <c r="M1880" s="343"/>
    </row>
    <row r="1881" spans="12:13" x14ac:dyDescent="0.25">
      <c r="L1881" s="343"/>
      <c r="M1881" s="343"/>
    </row>
    <row r="1882" spans="12:13" x14ac:dyDescent="0.25">
      <c r="L1882" s="343"/>
      <c r="M1882" s="343"/>
    </row>
    <row r="1883" spans="12:13" x14ac:dyDescent="0.25">
      <c r="L1883" s="343"/>
      <c r="M1883" s="343"/>
    </row>
    <row r="1884" spans="12:13" x14ac:dyDescent="0.25">
      <c r="L1884" s="343"/>
      <c r="M1884" s="343"/>
    </row>
    <row r="1885" spans="12:13" x14ac:dyDescent="0.25">
      <c r="L1885" s="343"/>
      <c r="M1885" s="343"/>
    </row>
    <row r="1886" spans="12:13" x14ac:dyDescent="0.25">
      <c r="L1886" s="343"/>
      <c r="M1886" s="343"/>
    </row>
    <row r="1887" spans="12:13" x14ac:dyDescent="0.25">
      <c r="L1887" s="343"/>
      <c r="M1887" s="343"/>
    </row>
    <row r="1888" spans="12:13" x14ac:dyDescent="0.25">
      <c r="L1888" s="343"/>
      <c r="M1888" s="343"/>
    </row>
    <row r="1889" spans="12:13" x14ac:dyDescent="0.25">
      <c r="L1889" s="343"/>
      <c r="M1889" s="343"/>
    </row>
    <row r="1890" spans="12:13" x14ac:dyDescent="0.25">
      <c r="L1890" s="343"/>
      <c r="M1890" s="343"/>
    </row>
    <row r="1891" spans="12:13" x14ac:dyDescent="0.25">
      <c r="L1891" s="343"/>
      <c r="M1891" s="343"/>
    </row>
    <row r="1892" spans="12:13" x14ac:dyDescent="0.25">
      <c r="L1892" s="343"/>
      <c r="M1892" s="343"/>
    </row>
    <row r="1893" spans="12:13" x14ac:dyDescent="0.25">
      <c r="L1893" s="343"/>
      <c r="M1893" s="343"/>
    </row>
    <row r="1894" spans="12:13" x14ac:dyDescent="0.25">
      <c r="L1894" s="343"/>
      <c r="M1894" s="343"/>
    </row>
    <row r="1895" spans="12:13" x14ac:dyDescent="0.25">
      <c r="L1895" s="343"/>
      <c r="M1895" s="343"/>
    </row>
    <row r="1896" spans="12:13" x14ac:dyDescent="0.25">
      <c r="L1896" s="343"/>
      <c r="M1896" s="343"/>
    </row>
    <row r="1897" spans="12:13" x14ac:dyDescent="0.25">
      <c r="L1897" s="343"/>
      <c r="M1897" s="343"/>
    </row>
    <row r="1898" spans="12:13" x14ac:dyDescent="0.25">
      <c r="L1898" s="343"/>
      <c r="M1898" s="343"/>
    </row>
    <row r="1899" spans="12:13" x14ac:dyDescent="0.25">
      <c r="L1899" s="343"/>
      <c r="M1899" s="343"/>
    </row>
    <row r="1900" spans="12:13" x14ac:dyDescent="0.25">
      <c r="L1900" s="343"/>
      <c r="M1900" s="343"/>
    </row>
    <row r="1901" spans="12:13" x14ac:dyDescent="0.25">
      <c r="L1901" s="343"/>
      <c r="M1901" s="343"/>
    </row>
    <row r="1902" spans="12:13" x14ac:dyDescent="0.25">
      <c r="L1902" s="343"/>
      <c r="M1902" s="343"/>
    </row>
    <row r="1903" spans="12:13" x14ac:dyDescent="0.25">
      <c r="L1903" s="343"/>
      <c r="M1903" s="343"/>
    </row>
    <row r="1904" spans="12:13" x14ac:dyDescent="0.25">
      <c r="L1904" s="343"/>
      <c r="M1904" s="343"/>
    </row>
    <row r="1905" spans="12:13" x14ac:dyDescent="0.25">
      <c r="L1905" s="343"/>
      <c r="M1905" s="343"/>
    </row>
    <row r="1906" spans="12:13" x14ac:dyDescent="0.25">
      <c r="L1906" s="343"/>
      <c r="M1906" s="343"/>
    </row>
    <row r="1907" spans="12:13" x14ac:dyDescent="0.25">
      <c r="L1907" s="343"/>
      <c r="M1907" s="343"/>
    </row>
    <row r="1908" spans="12:13" x14ac:dyDescent="0.25">
      <c r="L1908" s="343"/>
      <c r="M1908" s="343"/>
    </row>
    <row r="1909" spans="12:13" x14ac:dyDescent="0.25">
      <c r="L1909" s="343"/>
      <c r="M1909" s="343"/>
    </row>
    <row r="1910" spans="12:13" x14ac:dyDescent="0.25">
      <c r="L1910" s="343"/>
      <c r="M1910" s="343"/>
    </row>
    <row r="1911" spans="12:13" x14ac:dyDescent="0.25">
      <c r="L1911" s="343"/>
      <c r="M1911" s="343"/>
    </row>
    <row r="1912" spans="12:13" x14ac:dyDescent="0.25">
      <c r="L1912" s="343"/>
      <c r="M1912" s="343"/>
    </row>
    <row r="1913" spans="12:13" x14ac:dyDescent="0.25">
      <c r="L1913" s="343"/>
      <c r="M1913" s="343"/>
    </row>
    <row r="1914" spans="12:13" x14ac:dyDescent="0.25">
      <c r="L1914" s="343"/>
      <c r="M1914" s="343"/>
    </row>
    <row r="1915" spans="12:13" x14ac:dyDescent="0.25">
      <c r="L1915" s="343"/>
      <c r="M1915" s="343"/>
    </row>
    <row r="1916" spans="12:13" x14ac:dyDescent="0.25">
      <c r="L1916" s="343"/>
      <c r="M1916" s="343"/>
    </row>
    <row r="1917" spans="12:13" x14ac:dyDescent="0.25">
      <c r="L1917" s="343"/>
      <c r="M1917" s="343"/>
    </row>
    <row r="1918" spans="12:13" x14ac:dyDescent="0.25">
      <c r="L1918" s="343"/>
      <c r="M1918" s="343"/>
    </row>
    <row r="1919" spans="12:13" x14ac:dyDescent="0.25">
      <c r="L1919" s="343"/>
      <c r="M1919" s="343"/>
    </row>
    <row r="1920" spans="12:13" x14ac:dyDescent="0.25">
      <c r="L1920" s="343"/>
      <c r="M1920" s="343"/>
    </row>
    <row r="1921" spans="12:13" x14ac:dyDescent="0.25">
      <c r="L1921" s="343"/>
      <c r="M1921" s="343"/>
    </row>
    <row r="1922" spans="12:13" x14ac:dyDescent="0.25">
      <c r="L1922" s="343"/>
      <c r="M1922" s="343"/>
    </row>
    <row r="1923" spans="12:13" x14ac:dyDescent="0.25">
      <c r="L1923" s="343"/>
      <c r="M1923" s="343"/>
    </row>
    <row r="1924" spans="12:13" x14ac:dyDescent="0.25">
      <c r="L1924" s="343"/>
      <c r="M1924" s="343"/>
    </row>
    <row r="1925" spans="12:13" x14ac:dyDescent="0.25">
      <c r="L1925" s="343"/>
      <c r="M1925" s="343"/>
    </row>
    <row r="1926" spans="12:13" x14ac:dyDescent="0.25">
      <c r="L1926" s="343"/>
      <c r="M1926" s="343"/>
    </row>
    <row r="1927" spans="12:13" x14ac:dyDescent="0.25">
      <c r="L1927" s="343"/>
      <c r="M1927" s="343"/>
    </row>
    <row r="1928" spans="12:13" x14ac:dyDescent="0.25">
      <c r="L1928" s="343"/>
      <c r="M1928" s="343"/>
    </row>
    <row r="1929" spans="12:13" x14ac:dyDescent="0.25">
      <c r="L1929" s="343"/>
      <c r="M1929" s="343"/>
    </row>
    <row r="1930" spans="12:13" x14ac:dyDescent="0.25">
      <c r="L1930" s="343"/>
      <c r="M1930" s="343"/>
    </row>
    <row r="1931" spans="12:13" x14ac:dyDescent="0.25">
      <c r="L1931" s="343"/>
      <c r="M1931" s="343"/>
    </row>
    <row r="1932" spans="12:13" x14ac:dyDescent="0.25">
      <c r="L1932" s="343"/>
      <c r="M1932" s="343"/>
    </row>
    <row r="1933" spans="12:13" x14ac:dyDescent="0.25">
      <c r="L1933" s="343"/>
      <c r="M1933" s="343"/>
    </row>
    <row r="1934" spans="12:13" x14ac:dyDescent="0.25">
      <c r="L1934" s="343"/>
      <c r="M1934" s="343"/>
    </row>
    <row r="1935" spans="12:13" x14ac:dyDescent="0.25">
      <c r="L1935" s="343"/>
      <c r="M1935" s="343"/>
    </row>
    <row r="1936" spans="12:13" x14ac:dyDescent="0.25">
      <c r="L1936" s="343"/>
      <c r="M1936" s="343"/>
    </row>
    <row r="1937" spans="12:13" x14ac:dyDescent="0.25">
      <c r="L1937" s="343"/>
      <c r="M1937" s="343"/>
    </row>
    <row r="1938" spans="12:13" x14ac:dyDescent="0.25">
      <c r="L1938" s="343"/>
      <c r="M1938" s="343"/>
    </row>
    <row r="1939" spans="12:13" x14ac:dyDescent="0.25">
      <c r="L1939" s="343"/>
      <c r="M1939" s="343"/>
    </row>
    <row r="1940" spans="12:13" x14ac:dyDescent="0.25">
      <c r="L1940" s="343"/>
      <c r="M1940" s="343"/>
    </row>
    <row r="1941" spans="12:13" x14ac:dyDescent="0.25">
      <c r="L1941" s="343"/>
      <c r="M1941" s="343"/>
    </row>
    <row r="1942" spans="12:13" x14ac:dyDescent="0.25">
      <c r="L1942" s="343"/>
      <c r="M1942" s="343"/>
    </row>
    <row r="1943" spans="12:13" x14ac:dyDescent="0.25">
      <c r="L1943" s="343"/>
      <c r="M1943" s="343"/>
    </row>
    <row r="1944" spans="12:13" x14ac:dyDescent="0.25">
      <c r="L1944" s="343"/>
      <c r="M1944" s="343"/>
    </row>
    <row r="1945" spans="12:13" x14ac:dyDescent="0.25">
      <c r="L1945" s="343"/>
      <c r="M1945" s="343"/>
    </row>
    <row r="1946" spans="12:13" x14ac:dyDescent="0.25">
      <c r="L1946" s="343"/>
      <c r="M1946" s="343"/>
    </row>
    <row r="1947" spans="12:13" x14ac:dyDescent="0.25">
      <c r="L1947" s="343"/>
      <c r="M1947" s="343"/>
    </row>
    <row r="1948" spans="12:13" x14ac:dyDescent="0.25">
      <c r="L1948" s="343"/>
      <c r="M1948" s="343"/>
    </row>
    <row r="1949" spans="12:13" x14ac:dyDescent="0.25">
      <c r="L1949" s="343"/>
      <c r="M1949" s="343"/>
    </row>
    <row r="1950" spans="12:13" x14ac:dyDescent="0.25">
      <c r="L1950" s="343"/>
      <c r="M1950" s="343"/>
    </row>
    <row r="1951" spans="12:13" x14ac:dyDescent="0.25">
      <c r="L1951" s="343"/>
      <c r="M1951" s="343"/>
    </row>
    <row r="1952" spans="12:13" x14ac:dyDescent="0.25">
      <c r="L1952" s="343"/>
      <c r="M1952" s="343"/>
    </row>
    <row r="1953" spans="12:13" x14ac:dyDescent="0.25">
      <c r="L1953" s="343"/>
      <c r="M1953" s="343"/>
    </row>
    <row r="1954" spans="12:13" x14ac:dyDescent="0.25">
      <c r="L1954" s="343"/>
      <c r="M1954" s="343"/>
    </row>
    <row r="1955" spans="12:13" x14ac:dyDescent="0.25">
      <c r="L1955" s="343"/>
      <c r="M1955" s="343"/>
    </row>
    <row r="1956" spans="12:13" x14ac:dyDescent="0.25">
      <c r="L1956" s="343"/>
      <c r="M1956" s="343"/>
    </row>
    <row r="1957" spans="12:13" x14ac:dyDescent="0.25">
      <c r="L1957" s="343"/>
      <c r="M1957" s="343"/>
    </row>
    <row r="1958" spans="12:13" x14ac:dyDescent="0.25">
      <c r="L1958" s="343"/>
      <c r="M1958" s="343"/>
    </row>
    <row r="1959" spans="12:13" x14ac:dyDescent="0.25">
      <c r="L1959" s="343"/>
      <c r="M1959" s="343"/>
    </row>
    <row r="1960" spans="12:13" x14ac:dyDescent="0.25">
      <c r="L1960" s="343"/>
      <c r="M1960" s="343"/>
    </row>
    <row r="1961" spans="12:13" x14ac:dyDescent="0.25">
      <c r="L1961" s="343"/>
      <c r="M1961" s="343"/>
    </row>
    <row r="1962" spans="12:13" x14ac:dyDescent="0.25">
      <c r="L1962" s="343"/>
      <c r="M1962" s="343"/>
    </row>
    <row r="1963" spans="12:13" x14ac:dyDescent="0.25">
      <c r="L1963" s="343"/>
      <c r="M1963" s="343"/>
    </row>
    <row r="1964" spans="12:13" x14ac:dyDescent="0.25">
      <c r="L1964" s="343"/>
      <c r="M1964" s="343"/>
    </row>
    <row r="1965" spans="12:13" x14ac:dyDescent="0.25">
      <c r="L1965" s="343"/>
      <c r="M1965" s="343"/>
    </row>
    <row r="1966" spans="12:13" x14ac:dyDescent="0.25">
      <c r="L1966" s="343"/>
      <c r="M1966" s="343"/>
    </row>
    <row r="1967" spans="12:13" x14ac:dyDescent="0.25">
      <c r="L1967" s="343"/>
      <c r="M1967" s="343"/>
    </row>
    <row r="1968" spans="12:13" x14ac:dyDescent="0.25">
      <c r="L1968" s="343"/>
      <c r="M1968" s="343"/>
    </row>
    <row r="1969" spans="12:13" x14ac:dyDescent="0.25">
      <c r="L1969" s="343"/>
      <c r="M1969" s="343"/>
    </row>
    <row r="1970" spans="12:13" x14ac:dyDescent="0.25">
      <c r="L1970" s="343"/>
      <c r="M1970" s="343"/>
    </row>
    <row r="1971" spans="12:13" x14ac:dyDescent="0.25">
      <c r="L1971" s="343"/>
      <c r="M1971" s="343"/>
    </row>
    <row r="1972" spans="12:13" x14ac:dyDescent="0.25">
      <c r="L1972" s="343"/>
      <c r="M1972" s="343"/>
    </row>
    <row r="1973" spans="12:13" x14ac:dyDescent="0.25">
      <c r="L1973" s="343"/>
      <c r="M1973" s="343"/>
    </row>
    <row r="1974" spans="12:13" x14ac:dyDescent="0.25">
      <c r="L1974" s="343"/>
      <c r="M1974" s="343"/>
    </row>
    <row r="1975" spans="12:13" x14ac:dyDescent="0.25">
      <c r="L1975" s="343"/>
      <c r="M1975" s="343"/>
    </row>
    <row r="1976" spans="12:13" x14ac:dyDescent="0.25">
      <c r="L1976" s="343"/>
      <c r="M1976" s="343"/>
    </row>
    <row r="1977" spans="12:13" x14ac:dyDescent="0.25">
      <c r="L1977" s="343"/>
      <c r="M1977" s="343"/>
    </row>
    <row r="1978" spans="12:13" x14ac:dyDescent="0.25">
      <c r="L1978" s="343"/>
      <c r="M1978" s="343"/>
    </row>
    <row r="1979" spans="12:13" x14ac:dyDescent="0.25">
      <c r="L1979" s="343"/>
      <c r="M1979" s="343"/>
    </row>
    <row r="1980" spans="12:13" x14ac:dyDescent="0.25">
      <c r="L1980" s="343"/>
      <c r="M1980" s="343"/>
    </row>
    <row r="1981" spans="12:13" x14ac:dyDescent="0.25">
      <c r="L1981" s="343"/>
      <c r="M1981" s="343"/>
    </row>
    <row r="1982" spans="12:13" x14ac:dyDescent="0.25">
      <c r="L1982" s="343"/>
      <c r="M1982" s="343"/>
    </row>
    <row r="1983" spans="12:13" x14ac:dyDescent="0.25">
      <c r="L1983" s="343"/>
      <c r="M1983" s="343"/>
    </row>
    <row r="1984" spans="12:13" x14ac:dyDescent="0.25">
      <c r="L1984" s="343"/>
      <c r="M1984" s="343"/>
    </row>
    <row r="1985" spans="12:13" x14ac:dyDescent="0.25">
      <c r="L1985" s="343"/>
      <c r="M1985" s="343"/>
    </row>
    <row r="1986" spans="12:13" x14ac:dyDescent="0.25">
      <c r="L1986" s="343"/>
      <c r="M1986" s="343"/>
    </row>
    <row r="1987" spans="12:13" x14ac:dyDescent="0.25">
      <c r="L1987" s="343"/>
      <c r="M1987" s="343"/>
    </row>
    <row r="1988" spans="12:13" x14ac:dyDescent="0.25">
      <c r="L1988" s="343"/>
      <c r="M1988" s="343"/>
    </row>
    <row r="1989" spans="12:13" x14ac:dyDescent="0.25">
      <c r="L1989" s="343"/>
      <c r="M1989" s="343"/>
    </row>
    <row r="1990" spans="12:13" x14ac:dyDescent="0.25">
      <c r="L1990" s="343"/>
      <c r="M1990" s="343"/>
    </row>
    <row r="1991" spans="12:13" x14ac:dyDescent="0.25">
      <c r="L1991" s="343"/>
      <c r="M1991" s="343"/>
    </row>
    <row r="1992" spans="12:13" x14ac:dyDescent="0.25">
      <c r="L1992" s="343"/>
      <c r="M1992" s="343"/>
    </row>
    <row r="1993" spans="12:13" x14ac:dyDescent="0.25">
      <c r="L1993" s="343"/>
      <c r="M1993" s="343"/>
    </row>
    <row r="1994" spans="12:13" x14ac:dyDescent="0.25">
      <c r="L1994" s="343"/>
      <c r="M1994" s="343"/>
    </row>
    <row r="1995" spans="12:13" x14ac:dyDescent="0.25">
      <c r="L1995" s="343"/>
      <c r="M1995" s="343"/>
    </row>
    <row r="1996" spans="12:13" x14ac:dyDescent="0.25">
      <c r="L1996" s="343"/>
      <c r="M1996" s="343"/>
    </row>
    <row r="1997" spans="12:13" x14ac:dyDescent="0.25">
      <c r="L1997" s="343"/>
      <c r="M1997" s="343"/>
    </row>
    <row r="1998" spans="12:13" x14ac:dyDescent="0.25">
      <c r="L1998" s="343"/>
      <c r="M1998" s="343"/>
    </row>
    <row r="1999" spans="12:13" x14ac:dyDescent="0.25">
      <c r="L1999" s="343"/>
      <c r="M1999" s="343"/>
    </row>
    <row r="2000" spans="12:13" x14ac:dyDescent="0.25">
      <c r="L2000" s="343"/>
      <c r="M2000" s="343"/>
    </row>
    <row r="2001" spans="12:13" x14ac:dyDescent="0.25">
      <c r="L2001" s="343"/>
      <c r="M2001" s="343"/>
    </row>
    <row r="2002" spans="12:13" x14ac:dyDescent="0.25">
      <c r="L2002" s="343"/>
      <c r="M2002" s="343"/>
    </row>
    <row r="2003" spans="12:13" x14ac:dyDescent="0.25">
      <c r="L2003" s="343"/>
      <c r="M2003" s="343"/>
    </row>
    <row r="2004" spans="12:13" x14ac:dyDescent="0.25">
      <c r="L2004" s="343"/>
      <c r="M2004" s="343"/>
    </row>
    <row r="2005" spans="12:13" x14ac:dyDescent="0.25">
      <c r="L2005" s="343"/>
      <c r="M2005" s="343"/>
    </row>
    <row r="2006" spans="12:13" x14ac:dyDescent="0.25">
      <c r="L2006" s="343"/>
      <c r="M2006" s="343"/>
    </row>
    <row r="2007" spans="12:13" x14ac:dyDescent="0.25">
      <c r="L2007" s="343"/>
      <c r="M2007" s="343"/>
    </row>
    <row r="2008" spans="12:13" x14ac:dyDescent="0.25">
      <c r="L2008" s="343"/>
      <c r="M2008" s="343"/>
    </row>
    <row r="2009" spans="12:13" x14ac:dyDescent="0.25">
      <c r="L2009" s="343"/>
      <c r="M2009" s="343"/>
    </row>
    <row r="2010" spans="12:13" x14ac:dyDescent="0.25">
      <c r="L2010" s="343"/>
      <c r="M2010" s="343"/>
    </row>
    <row r="2011" spans="12:13" x14ac:dyDescent="0.25">
      <c r="L2011" s="343"/>
      <c r="M2011" s="343"/>
    </row>
    <row r="2012" spans="12:13" x14ac:dyDescent="0.25">
      <c r="L2012" s="343"/>
      <c r="M2012" s="343"/>
    </row>
    <row r="2013" spans="12:13" x14ac:dyDescent="0.25">
      <c r="L2013" s="343"/>
      <c r="M2013" s="343"/>
    </row>
    <row r="2014" spans="12:13" x14ac:dyDescent="0.25">
      <c r="L2014" s="343"/>
      <c r="M2014" s="343"/>
    </row>
    <row r="2015" spans="12:13" x14ac:dyDescent="0.25">
      <c r="L2015" s="343"/>
      <c r="M2015" s="343"/>
    </row>
    <row r="2016" spans="12:13" x14ac:dyDescent="0.25">
      <c r="L2016" s="343"/>
      <c r="M2016" s="343"/>
    </row>
    <row r="2017" spans="12:13" x14ac:dyDescent="0.25">
      <c r="L2017" s="343"/>
      <c r="M2017" s="343"/>
    </row>
    <row r="2018" spans="12:13" x14ac:dyDescent="0.25">
      <c r="L2018" s="343"/>
      <c r="M2018" s="343"/>
    </row>
    <row r="2019" spans="12:13" x14ac:dyDescent="0.25">
      <c r="L2019" s="343"/>
      <c r="M2019" s="343"/>
    </row>
    <row r="2020" spans="12:13" x14ac:dyDescent="0.25">
      <c r="L2020" s="343"/>
      <c r="M2020" s="343"/>
    </row>
    <row r="2021" spans="12:13" x14ac:dyDescent="0.25">
      <c r="L2021" s="343"/>
      <c r="M2021" s="343"/>
    </row>
    <row r="2022" spans="12:13" x14ac:dyDescent="0.25">
      <c r="L2022" s="343"/>
      <c r="M2022" s="343"/>
    </row>
    <row r="2023" spans="12:13" x14ac:dyDescent="0.25">
      <c r="L2023" s="343"/>
      <c r="M2023" s="343"/>
    </row>
    <row r="2024" spans="12:13" x14ac:dyDescent="0.25">
      <c r="L2024" s="343"/>
      <c r="M2024" s="343"/>
    </row>
    <row r="2025" spans="12:13" x14ac:dyDescent="0.25">
      <c r="L2025" s="343"/>
      <c r="M2025" s="343"/>
    </row>
    <row r="2026" spans="12:13" x14ac:dyDescent="0.25">
      <c r="L2026" s="343"/>
      <c r="M2026" s="343"/>
    </row>
    <row r="2027" spans="12:13" x14ac:dyDescent="0.25">
      <c r="L2027" s="343"/>
      <c r="M2027" s="343"/>
    </row>
    <row r="2028" spans="12:13" x14ac:dyDescent="0.25">
      <c r="L2028" s="343"/>
      <c r="M2028" s="343"/>
    </row>
    <row r="2029" spans="12:13" x14ac:dyDescent="0.25">
      <c r="L2029" s="343"/>
      <c r="M2029" s="343"/>
    </row>
    <row r="2030" spans="12:13" x14ac:dyDescent="0.25">
      <c r="L2030" s="343"/>
      <c r="M2030" s="343"/>
    </row>
    <row r="2031" spans="12:13" x14ac:dyDescent="0.25">
      <c r="L2031" s="343"/>
      <c r="M2031" s="343"/>
    </row>
    <row r="2032" spans="12:13" x14ac:dyDescent="0.25">
      <c r="L2032" s="343"/>
      <c r="M2032" s="343"/>
    </row>
    <row r="2033" spans="12:13" x14ac:dyDescent="0.25">
      <c r="L2033" s="343"/>
      <c r="M2033" s="343"/>
    </row>
    <row r="2034" spans="12:13" x14ac:dyDescent="0.25">
      <c r="L2034" s="343"/>
      <c r="M2034" s="343"/>
    </row>
    <row r="2035" spans="12:13" x14ac:dyDescent="0.25">
      <c r="L2035" s="343"/>
      <c r="M2035" s="343"/>
    </row>
    <row r="2036" spans="12:13" x14ac:dyDescent="0.25">
      <c r="L2036" s="343"/>
      <c r="M2036" s="343"/>
    </row>
    <row r="2037" spans="12:13" x14ac:dyDescent="0.25">
      <c r="L2037" s="343"/>
      <c r="M2037" s="343"/>
    </row>
    <row r="2038" spans="12:13" x14ac:dyDescent="0.25">
      <c r="L2038" s="343"/>
      <c r="M2038" s="343"/>
    </row>
    <row r="2039" spans="12:13" x14ac:dyDescent="0.25">
      <c r="L2039" s="343"/>
      <c r="M2039" s="343"/>
    </row>
    <row r="2040" spans="12:13" x14ac:dyDescent="0.25">
      <c r="L2040" s="343"/>
      <c r="M2040" s="343"/>
    </row>
    <row r="2041" spans="12:13" x14ac:dyDescent="0.25">
      <c r="L2041" s="343"/>
      <c r="M2041" s="343"/>
    </row>
    <row r="2042" spans="12:13" x14ac:dyDescent="0.25">
      <c r="L2042" s="343"/>
      <c r="M2042" s="343"/>
    </row>
    <row r="2043" spans="12:13" x14ac:dyDescent="0.25">
      <c r="L2043" s="343"/>
      <c r="M2043" s="343"/>
    </row>
    <row r="2044" spans="12:13" x14ac:dyDescent="0.25">
      <c r="L2044" s="343"/>
      <c r="M2044" s="343"/>
    </row>
    <row r="2045" spans="12:13" x14ac:dyDescent="0.25">
      <c r="L2045" s="343"/>
      <c r="M2045" s="343"/>
    </row>
    <row r="2046" spans="12:13" x14ac:dyDescent="0.25">
      <c r="L2046" s="343"/>
      <c r="M2046" s="343"/>
    </row>
    <row r="2047" spans="12:13" x14ac:dyDescent="0.25">
      <c r="L2047" s="343"/>
      <c r="M2047" s="343"/>
    </row>
    <row r="2048" spans="12:13" x14ac:dyDescent="0.25">
      <c r="L2048" s="343"/>
      <c r="M2048" s="343"/>
    </row>
    <row r="2049" spans="12:13" x14ac:dyDescent="0.25">
      <c r="L2049" s="343"/>
      <c r="M2049" s="343"/>
    </row>
    <row r="2050" spans="12:13" x14ac:dyDescent="0.25">
      <c r="L2050" s="343"/>
      <c r="M2050" s="343"/>
    </row>
    <row r="2051" spans="12:13" x14ac:dyDescent="0.25">
      <c r="L2051" s="343"/>
      <c r="M2051" s="343"/>
    </row>
    <row r="2052" spans="12:13" x14ac:dyDescent="0.25">
      <c r="L2052" s="343"/>
      <c r="M2052" s="343"/>
    </row>
    <row r="2053" spans="12:13" x14ac:dyDescent="0.25">
      <c r="L2053" s="343"/>
      <c r="M2053" s="343"/>
    </row>
    <row r="2054" spans="12:13" x14ac:dyDescent="0.25">
      <c r="L2054" s="343"/>
      <c r="M2054" s="343"/>
    </row>
    <row r="2055" spans="12:13" x14ac:dyDescent="0.25">
      <c r="L2055" s="343"/>
      <c r="M2055" s="343"/>
    </row>
    <row r="2056" spans="12:13" x14ac:dyDescent="0.25">
      <c r="L2056" s="343"/>
      <c r="M2056" s="343"/>
    </row>
    <row r="2057" spans="12:13" x14ac:dyDescent="0.25">
      <c r="L2057" s="343"/>
      <c r="M2057" s="343"/>
    </row>
    <row r="2058" spans="12:13" x14ac:dyDescent="0.25">
      <c r="L2058" s="343"/>
      <c r="M2058" s="343"/>
    </row>
    <row r="2059" spans="12:13" x14ac:dyDescent="0.25">
      <c r="L2059" s="343"/>
      <c r="M2059" s="343"/>
    </row>
    <row r="2060" spans="12:13" x14ac:dyDescent="0.25">
      <c r="L2060" s="343"/>
      <c r="M2060" s="343"/>
    </row>
    <row r="2061" spans="12:13" x14ac:dyDescent="0.25">
      <c r="L2061" s="343"/>
      <c r="M2061" s="343"/>
    </row>
    <row r="2062" spans="12:13" x14ac:dyDescent="0.25">
      <c r="L2062" s="343"/>
      <c r="M2062" s="343"/>
    </row>
    <row r="2063" spans="12:13" x14ac:dyDescent="0.25">
      <c r="L2063" s="343"/>
      <c r="M2063" s="343"/>
    </row>
    <row r="2064" spans="12:13" x14ac:dyDescent="0.25">
      <c r="L2064" s="343"/>
      <c r="M2064" s="343"/>
    </row>
    <row r="2065" spans="12:13" x14ac:dyDescent="0.25">
      <c r="L2065" s="343"/>
      <c r="M2065" s="343"/>
    </row>
    <row r="2066" spans="12:13" x14ac:dyDescent="0.25">
      <c r="L2066" s="343"/>
      <c r="M2066" s="343"/>
    </row>
    <row r="2067" spans="12:13" x14ac:dyDescent="0.25">
      <c r="L2067" s="343"/>
      <c r="M2067" s="343"/>
    </row>
    <row r="2068" spans="12:13" x14ac:dyDescent="0.25">
      <c r="L2068" s="343"/>
      <c r="M2068" s="343"/>
    </row>
    <row r="2069" spans="12:13" x14ac:dyDescent="0.25">
      <c r="L2069" s="343"/>
      <c r="M2069" s="343"/>
    </row>
    <row r="2070" spans="12:13" x14ac:dyDescent="0.25">
      <c r="L2070" s="343"/>
      <c r="M2070" s="343"/>
    </row>
    <row r="2071" spans="12:13" x14ac:dyDescent="0.25">
      <c r="L2071" s="343"/>
      <c r="M2071" s="343"/>
    </row>
    <row r="2072" spans="12:13" x14ac:dyDescent="0.25">
      <c r="L2072" s="343"/>
      <c r="M2072" s="343"/>
    </row>
    <row r="2073" spans="12:13" x14ac:dyDescent="0.25">
      <c r="L2073" s="343"/>
      <c r="M2073" s="343"/>
    </row>
    <row r="2074" spans="12:13" x14ac:dyDescent="0.25">
      <c r="L2074" s="343"/>
      <c r="M2074" s="343"/>
    </row>
    <row r="2075" spans="12:13" x14ac:dyDescent="0.25">
      <c r="L2075" s="343"/>
      <c r="M2075" s="343"/>
    </row>
    <row r="2076" spans="12:13" x14ac:dyDescent="0.25">
      <c r="L2076" s="343"/>
      <c r="M2076" s="343"/>
    </row>
    <row r="2077" spans="12:13" x14ac:dyDescent="0.25">
      <c r="L2077" s="343"/>
      <c r="M2077" s="343"/>
    </row>
    <row r="2078" spans="12:13" x14ac:dyDescent="0.25">
      <c r="L2078" s="343"/>
      <c r="M2078" s="343"/>
    </row>
    <row r="2079" spans="12:13" x14ac:dyDescent="0.25">
      <c r="L2079" s="343"/>
      <c r="M2079" s="343"/>
    </row>
    <row r="2080" spans="12:13" x14ac:dyDescent="0.25">
      <c r="L2080" s="343"/>
      <c r="M2080" s="343"/>
    </row>
    <row r="2081" spans="12:13" x14ac:dyDescent="0.25">
      <c r="L2081" s="343"/>
      <c r="M2081" s="343"/>
    </row>
    <row r="2082" spans="12:13" x14ac:dyDescent="0.25">
      <c r="L2082" s="343"/>
      <c r="M2082" s="343"/>
    </row>
    <row r="2083" spans="12:13" x14ac:dyDescent="0.25">
      <c r="L2083" s="343"/>
      <c r="M2083" s="343"/>
    </row>
    <row r="2084" spans="12:13" x14ac:dyDescent="0.25">
      <c r="L2084" s="343"/>
      <c r="M2084" s="343"/>
    </row>
    <row r="2085" spans="12:13" x14ac:dyDescent="0.25">
      <c r="L2085" s="343"/>
      <c r="M2085" s="343"/>
    </row>
    <row r="2086" spans="12:13" x14ac:dyDescent="0.25">
      <c r="L2086" s="343"/>
      <c r="M2086" s="343"/>
    </row>
    <row r="2087" spans="12:13" x14ac:dyDescent="0.25">
      <c r="L2087" s="343"/>
      <c r="M2087" s="343"/>
    </row>
    <row r="2088" spans="12:13" x14ac:dyDescent="0.25">
      <c r="L2088" s="343"/>
      <c r="M2088" s="343"/>
    </row>
    <row r="2089" spans="12:13" x14ac:dyDescent="0.25">
      <c r="L2089" s="343"/>
      <c r="M2089" s="343"/>
    </row>
    <row r="2090" spans="12:13" x14ac:dyDescent="0.25">
      <c r="L2090" s="343"/>
      <c r="M2090" s="343"/>
    </row>
    <row r="2091" spans="12:13" x14ac:dyDescent="0.25">
      <c r="L2091" s="343"/>
      <c r="M2091" s="343"/>
    </row>
    <row r="2092" spans="12:13" x14ac:dyDescent="0.25">
      <c r="L2092" s="343"/>
      <c r="M2092" s="343"/>
    </row>
    <row r="2093" spans="12:13" x14ac:dyDescent="0.25">
      <c r="L2093" s="343"/>
      <c r="M2093" s="343"/>
    </row>
    <row r="2094" spans="12:13" x14ac:dyDescent="0.25">
      <c r="L2094" s="343"/>
      <c r="M2094" s="343"/>
    </row>
    <row r="2095" spans="12:13" x14ac:dyDescent="0.25">
      <c r="L2095" s="343"/>
      <c r="M2095" s="343"/>
    </row>
    <row r="2096" spans="12:13" x14ac:dyDescent="0.25">
      <c r="L2096" s="343"/>
      <c r="M2096" s="343"/>
    </row>
    <row r="2097" spans="12:13" x14ac:dyDescent="0.25">
      <c r="L2097" s="343"/>
      <c r="M2097" s="343"/>
    </row>
    <row r="2098" spans="12:13" x14ac:dyDescent="0.25">
      <c r="L2098" s="343"/>
      <c r="M2098" s="343"/>
    </row>
    <row r="2099" spans="12:13" x14ac:dyDescent="0.25">
      <c r="L2099" s="343"/>
      <c r="M2099" s="343"/>
    </row>
    <row r="2100" spans="12:13" x14ac:dyDescent="0.25">
      <c r="L2100" s="343"/>
      <c r="M2100" s="343"/>
    </row>
    <row r="2101" spans="12:13" x14ac:dyDescent="0.25">
      <c r="L2101" s="343"/>
      <c r="M2101" s="343"/>
    </row>
    <row r="2102" spans="12:13" x14ac:dyDescent="0.25">
      <c r="L2102" s="343"/>
      <c r="M2102" s="343"/>
    </row>
    <row r="2103" spans="12:13" x14ac:dyDescent="0.25">
      <c r="L2103" s="343"/>
      <c r="M2103" s="343"/>
    </row>
    <row r="2104" spans="12:13" x14ac:dyDescent="0.25">
      <c r="L2104" s="343"/>
      <c r="M2104" s="343"/>
    </row>
    <row r="2105" spans="12:13" x14ac:dyDescent="0.25">
      <c r="L2105" s="343"/>
      <c r="M2105" s="343"/>
    </row>
    <row r="2106" spans="12:13" x14ac:dyDescent="0.25">
      <c r="L2106" s="343"/>
      <c r="M2106" s="343"/>
    </row>
    <row r="2107" spans="12:13" x14ac:dyDescent="0.25">
      <c r="L2107" s="343"/>
      <c r="M2107" s="343"/>
    </row>
    <row r="2108" spans="12:13" x14ac:dyDescent="0.25">
      <c r="L2108" s="343"/>
      <c r="M2108" s="343"/>
    </row>
    <row r="2109" spans="12:13" x14ac:dyDescent="0.25">
      <c r="L2109" s="343"/>
      <c r="M2109" s="343"/>
    </row>
    <row r="2110" spans="12:13" x14ac:dyDescent="0.25">
      <c r="L2110" s="343"/>
      <c r="M2110" s="343"/>
    </row>
    <row r="2111" spans="12:13" x14ac:dyDescent="0.25">
      <c r="L2111" s="343"/>
      <c r="M2111" s="343"/>
    </row>
    <row r="2112" spans="12:13" x14ac:dyDescent="0.25">
      <c r="L2112" s="343"/>
      <c r="M2112" s="343"/>
    </row>
    <row r="2113" spans="12:13" x14ac:dyDescent="0.25">
      <c r="L2113" s="343"/>
      <c r="M2113" s="343"/>
    </row>
    <row r="2114" spans="12:13" x14ac:dyDescent="0.25">
      <c r="L2114" s="343"/>
      <c r="M2114" s="343"/>
    </row>
    <row r="2115" spans="12:13" x14ac:dyDescent="0.25">
      <c r="L2115" s="343"/>
      <c r="M2115" s="343"/>
    </row>
    <row r="2116" spans="12:13" x14ac:dyDescent="0.25">
      <c r="L2116" s="343"/>
      <c r="M2116" s="343"/>
    </row>
    <row r="2117" spans="12:13" x14ac:dyDescent="0.25">
      <c r="L2117" s="343"/>
      <c r="M2117" s="343"/>
    </row>
    <row r="2118" spans="12:13" x14ac:dyDescent="0.25">
      <c r="L2118" s="343"/>
      <c r="M2118" s="343"/>
    </row>
    <row r="2119" spans="12:13" x14ac:dyDescent="0.25">
      <c r="L2119" s="343"/>
      <c r="M2119" s="343"/>
    </row>
    <row r="2120" spans="12:13" x14ac:dyDescent="0.25">
      <c r="L2120" s="343"/>
      <c r="M2120" s="343"/>
    </row>
    <row r="2121" spans="12:13" x14ac:dyDescent="0.25">
      <c r="L2121" s="343"/>
      <c r="M2121" s="343"/>
    </row>
    <row r="2122" spans="12:13" x14ac:dyDescent="0.25">
      <c r="L2122" s="343"/>
      <c r="M2122" s="343"/>
    </row>
    <row r="2123" spans="12:13" x14ac:dyDescent="0.25">
      <c r="L2123" s="343"/>
      <c r="M2123" s="343"/>
    </row>
    <row r="2124" spans="12:13" x14ac:dyDescent="0.25">
      <c r="L2124" s="343"/>
      <c r="M2124" s="343"/>
    </row>
    <row r="2125" spans="12:13" x14ac:dyDescent="0.25">
      <c r="L2125" s="343"/>
      <c r="M2125" s="343"/>
    </row>
    <row r="2126" spans="12:13" x14ac:dyDescent="0.25">
      <c r="L2126" s="343"/>
      <c r="M2126" s="343"/>
    </row>
    <row r="2127" spans="12:13" x14ac:dyDescent="0.25">
      <c r="L2127" s="343"/>
      <c r="M2127" s="343"/>
    </row>
    <row r="2128" spans="12:13" x14ac:dyDescent="0.25">
      <c r="L2128" s="343"/>
      <c r="M2128" s="343"/>
    </row>
    <row r="2129" spans="12:13" x14ac:dyDescent="0.25">
      <c r="L2129" s="343"/>
      <c r="M2129" s="343"/>
    </row>
    <row r="2130" spans="12:13" x14ac:dyDescent="0.25">
      <c r="L2130" s="343"/>
      <c r="M2130" s="343"/>
    </row>
    <row r="2131" spans="12:13" x14ac:dyDescent="0.25">
      <c r="L2131" s="343"/>
      <c r="M2131" s="343"/>
    </row>
    <row r="2132" spans="12:13" x14ac:dyDescent="0.25">
      <c r="L2132" s="343"/>
      <c r="M2132" s="343"/>
    </row>
    <row r="2133" spans="12:13" x14ac:dyDescent="0.25">
      <c r="L2133" s="343"/>
      <c r="M2133" s="343"/>
    </row>
    <row r="2134" spans="12:13" x14ac:dyDescent="0.25">
      <c r="L2134" s="343"/>
      <c r="M2134" s="343"/>
    </row>
    <row r="2135" spans="12:13" x14ac:dyDescent="0.25">
      <c r="L2135" s="343"/>
      <c r="M2135" s="343"/>
    </row>
    <row r="2136" spans="12:13" x14ac:dyDescent="0.25">
      <c r="L2136" s="343"/>
      <c r="M2136" s="343"/>
    </row>
    <row r="2137" spans="12:13" x14ac:dyDescent="0.25">
      <c r="L2137" s="343"/>
      <c r="M2137" s="343"/>
    </row>
    <row r="2138" spans="12:13" x14ac:dyDescent="0.25">
      <c r="L2138" s="343"/>
      <c r="M2138" s="343"/>
    </row>
    <row r="2139" spans="12:13" x14ac:dyDescent="0.25">
      <c r="L2139" s="343"/>
      <c r="M2139" s="343"/>
    </row>
    <row r="2140" spans="12:13" x14ac:dyDescent="0.25">
      <c r="L2140" s="343"/>
      <c r="M2140" s="343"/>
    </row>
    <row r="2141" spans="12:13" x14ac:dyDescent="0.25">
      <c r="L2141" s="343"/>
      <c r="M2141" s="343"/>
    </row>
    <row r="2142" spans="12:13" x14ac:dyDescent="0.25">
      <c r="L2142" s="343"/>
      <c r="M2142" s="343"/>
    </row>
    <row r="2143" spans="12:13" x14ac:dyDescent="0.25">
      <c r="L2143" s="343"/>
      <c r="M2143" s="343"/>
    </row>
    <row r="2144" spans="12:13" x14ac:dyDescent="0.25">
      <c r="L2144" s="343"/>
      <c r="M2144" s="343"/>
    </row>
    <row r="2145" spans="12:13" x14ac:dyDescent="0.25">
      <c r="L2145" s="343"/>
      <c r="M2145" s="343"/>
    </row>
    <row r="2146" spans="12:13" x14ac:dyDescent="0.25">
      <c r="L2146" s="343"/>
      <c r="M2146" s="343"/>
    </row>
    <row r="2147" spans="12:13" x14ac:dyDescent="0.25">
      <c r="L2147" s="343"/>
      <c r="M2147" s="343"/>
    </row>
    <row r="2148" spans="12:13" x14ac:dyDescent="0.25">
      <c r="L2148" s="343"/>
      <c r="M2148" s="343"/>
    </row>
    <row r="2149" spans="12:13" x14ac:dyDescent="0.25">
      <c r="L2149" s="343"/>
      <c r="M2149" s="343"/>
    </row>
    <row r="2150" spans="12:13" x14ac:dyDescent="0.25">
      <c r="L2150" s="343"/>
      <c r="M2150" s="343"/>
    </row>
    <row r="2151" spans="12:13" x14ac:dyDescent="0.25">
      <c r="L2151" s="343"/>
      <c r="M2151" s="343"/>
    </row>
    <row r="2152" spans="12:13" x14ac:dyDescent="0.25">
      <c r="L2152" s="343"/>
      <c r="M2152" s="343"/>
    </row>
    <row r="2153" spans="12:13" x14ac:dyDescent="0.25">
      <c r="L2153" s="343"/>
      <c r="M2153" s="343"/>
    </row>
    <row r="2154" spans="12:13" x14ac:dyDescent="0.25">
      <c r="L2154" s="343"/>
      <c r="M2154" s="343"/>
    </row>
    <row r="2155" spans="12:13" x14ac:dyDescent="0.25">
      <c r="L2155" s="343"/>
      <c r="M2155" s="343"/>
    </row>
    <row r="2156" spans="12:13" x14ac:dyDescent="0.25">
      <c r="L2156" s="343"/>
      <c r="M2156" s="343"/>
    </row>
    <row r="2157" spans="12:13" x14ac:dyDescent="0.25">
      <c r="L2157" s="343"/>
      <c r="M2157" s="343"/>
    </row>
    <row r="2158" spans="12:13" x14ac:dyDescent="0.25">
      <c r="L2158" s="343"/>
      <c r="M2158" s="343"/>
    </row>
    <row r="2159" spans="12:13" x14ac:dyDescent="0.25">
      <c r="L2159" s="343"/>
      <c r="M2159" s="343"/>
    </row>
    <row r="2160" spans="12:13" x14ac:dyDescent="0.25">
      <c r="L2160" s="343"/>
      <c r="M2160" s="343"/>
    </row>
    <row r="2161" spans="12:13" x14ac:dyDescent="0.25">
      <c r="L2161" s="343"/>
      <c r="M2161" s="343"/>
    </row>
    <row r="2162" spans="12:13" x14ac:dyDescent="0.25">
      <c r="L2162" s="343"/>
      <c r="M2162" s="343"/>
    </row>
    <row r="2163" spans="12:13" x14ac:dyDescent="0.25">
      <c r="L2163" s="343"/>
      <c r="M2163" s="343"/>
    </row>
    <row r="2164" spans="12:13" x14ac:dyDescent="0.25">
      <c r="L2164" s="343"/>
      <c r="M2164" s="343"/>
    </row>
    <row r="2165" spans="12:13" x14ac:dyDescent="0.25">
      <c r="L2165" s="343"/>
      <c r="M2165" s="343"/>
    </row>
    <row r="2166" spans="12:13" x14ac:dyDescent="0.25">
      <c r="L2166" s="343"/>
      <c r="M2166" s="343"/>
    </row>
    <row r="2167" spans="12:13" x14ac:dyDescent="0.25">
      <c r="L2167" s="343"/>
      <c r="M2167" s="343"/>
    </row>
    <row r="2168" spans="12:13" x14ac:dyDescent="0.25">
      <c r="L2168" s="343"/>
      <c r="M2168" s="343"/>
    </row>
    <row r="2169" spans="12:13" x14ac:dyDescent="0.25">
      <c r="L2169" s="343"/>
      <c r="M2169" s="343"/>
    </row>
    <row r="2170" spans="12:13" x14ac:dyDescent="0.25">
      <c r="L2170" s="343"/>
      <c r="M2170" s="343"/>
    </row>
    <row r="2171" spans="12:13" x14ac:dyDescent="0.25">
      <c r="L2171" s="343"/>
      <c r="M2171" s="343"/>
    </row>
    <row r="2172" spans="12:13" x14ac:dyDescent="0.25">
      <c r="L2172" s="343"/>
      <c r="M2172" s="343"/>
    </row>
    <row r="2173" spans="12:13" x14ac:dyDescent="0.25">
      <c r="L2173" s="343"/>
      <c r="M2173" s="343"/>
    </row>
    <row r="2174" spans="12:13" x14ac:dyDescent="0.25">
      <c r="L2174" s="343"/>
      <c r="M2174" s="343"/>
    </row>
    <row r="2175" spans="12:13" x14ac:dyDescent="0.25">
      <c r="L2175" s="343"/>
      <c r="M2175" s="343"/>
    </row>
    <row r="2176" spans="12:13" x14ac:dyDescent="0.25">
      <c r="L2176" s="343"/>
      <c r="M2176" s="343"/>
    </row>
    <row r="2177" spans="12:13" x14ac:dyDescent="0.25">
      <c r="L2177" s="343"/>
      <c r="M2177" s="343"/>
    </row>
    <row r="2178" spans="12:13" x14ac:dyDescent="0.25">
      <c r="L2178" s="343"/>
      <c r="M2178" s="343"/>
    </row>
    <row r="2179" spans="12:13" x14ac:dyDescent="0.25">
      <c r="L2179" s="343"/>
      <c r="M2179" s="343"/>
    </row>
    <row r="2180" spans="12:13" x14ac:dyDescent="0.25">
      <c r="L2180" s="343"/>
      <c r="M2180" s="343"/>
    </row>
    <row r="2181" spans="12:13" x14ac:dyDescent="0.25">
      <c r="L2181" s="343"/>
      <c r="M2181" s="343"/>
    </row>
    <row r="2182" spans="12:13" x14ac:dyDescent="0.25">
      <c r="L2182" s="343"/>
      <c r="M2182" s="343"/>
    </row>
    <row r="2183" spans="12:13" x14ac:dyDescent="0.25">
      <c r="L2183" s="343"/>
      <c r="M2183" s="343"/>
    </row>
    <row r="2184" spans="12:13" x14ac:dyDescent="0.25">
      <c r="L2184" s="343"/>
      <c r="M2184" s="343"/>
    </row>
    <row r="2185" spans="12:13" x14ac:dyDescent="0.25">
      <c r="L2185" s="343"/>
      <c r="M2185" s="343"/>
    </row>
    <row r="2186" spans="12:13" x14ac:dyDescent="0.25">
      <c r="L2186" s="343"/>
      <c r="M2186" s="343"/>
    </row>
    <row r="2187" spans="12:13" x14ac:dyDescent="0.25">
      <c r="L2187" s="343"/>
      <c r="M2187" s="343"/>
    </row>
    <row r="2188" spans="12:13" x14ac:dyDescent="0.25">
      <c r="L2188" s="343"/>
      <c r="M2188" s="343"/>
    </row>
    <row r="2189" spans="12:13" x14ac:dyDescent="0.25">
      <c r="L2189" s="343"/>
      <c r="M2189" s="343"/>
    </row>
    <row r="2190" spans="12:13" x14ac:dyDescent="0.25">
      <c r="L2190" s="343"/>
      <c r="M2190" s="343"/>
    </row>
    <row r="2191" spans="12:13" x14ac:dyDescent="0.25">
      <c r="L2191" s="343"/>
      <c r="M2191" s="343"/>
    </row>
    <row r="2192" spans="12:13" x14ac:dyDescent="0.25">
      <c r="L2192" s="343"/>
      <c r="M2192" s="343"/>
    </row>
    <row r="2193" spans="12:13" x14ac:dyDescent="0.25">
      <c r="L2193" s="343"/>
      <c r="M2193" s="343"/>
    </row>
    <row r="2194" spans="12:13" x14ac:dyDescent="0.25">
      <c r="L2194" s="343"/>
      <c r="M2194" s="343"/>
    </row>
    <row r="2195" spans="12:13" x14ac:dyDescent="0.25">
      <c r="L2195" s="343"/>
      <c r="M2195" s="343"/>
    </row>
    <row r="2196" spans="12:13" x14ac:dyDescent="0.25">
      <c r="L2196" s="343"/>
      <c r="M2196" s="343"/>
    </row>
    <row r="2197" spans="12:13" x14ac:dyDescent="0.25">
      <c r="L2197" s="343"/>
      <c r="M2197" s="343"/>
    </row>
    <row r="2198" spans="12:13" x14ac:dyDescent="0.25">
      <c r="L2198" s="343"/>
      <c r="M2198" s="343"/>
    </row>
    <row r="2199" spans="12:13" x14ac:dyDescent="0.25">
      <c r="L2199" s="343"/>
      <c r="M2199" s="343"/>
    </row>
    <row r="2200" spans="12:13" x14ac:dyDescent="0.25">
      <c r="L2200" s="343"/>
      <c r="M2200" s="343"/>
    </row>
    <row r="2201" spans="12:13" x14ac:dyDescent="0.25">
      <c r="L2201" s="343"/>
      <c r="M2201" s="343"/>
    </row>
    <row r="2202" spans="12:13" x14ac:dyDescent="0.25">
      <c r="L2202" s="343"/>
      <c r="M2202" s="343"/>
    </row>
    <row r="2203" spans="12:13" x14ac:dyDescent="0.25">
      <c r="L2203" s="343"/>
      <c r="M2203" s="343"/>
    </row>
    <row r="2204" spans="12:13" x14ac:dyDescent="0.25">
      <c r="L2204" s="343"/>
      <c r="M2204" s="343"/>
    </row>
    <row r="2205" spans="12:13" x14ac:dyDescent="0.25">
      <c r="L2205" s="343"/>
      <c r="M2205" s="343"/>
    </row>
    <row r="2206" spans="12:13" x14ac:dyDescent="0.25">
      <c r="L2206" s="343"/>
      <c r="M2206" s="343"/>
    </row>
    <row r="2207" spans="12:13" x14ac:dyDescent="0.25">
      <c r="L2207" s="343"/>
      <c r="M2207" s="343"/>
    </row>
    <row r="2208" spans="12:13" x14ac:dyDescent="0.25">
      <c r="L2208" s="343"/>
      <c r="M2208" s="343"/>
    </row>
    <row r="2209" spans="12:13" x14ac:dyDescent="0.25">
      <c r="L2209" s="343"/>
      <c r="M2209" s="343"/>
    </row>
    <row r="2210" spans="12:13" x14ac:dyDescent="0.25">
      <c r="L2210" s="343"/>
      <c r="M2210" s="343"/>
    </row>
    <row r="2211" spans="12:13" x14ac:dyDescent="0.25">
      <c r="L2211" s="343"/>
      <c r="M2211" s="343"/>
    </row>
    <row r="2212" spans="12:13" x14ac:dyDescent="0.25">
      <c r="L2212" s="343"/>
      <c r="M2212" s="343"/>
    </row>
    <row r="2213" spans="12:13" x14ac:dyDescent="0.25">
      <c r="L2213" s="343"/>
      <c r="M2213" s="343"/>
    </row>
    <row r="2214" spans="12:13" x14ac:dyDescent="0.25">
      <c r="L2214" s="343"/>
      <c r="M2214" s="343"/>
    </row>
    <row r="2215" spans="12:13" x14ac:dyDescent="0.25">
      <c r="L2215" s="343"/>
      <c r="M2215" s="343"/>
    </row>
    <row r="2216" spans="12:13" x14ac:dyDescent="0.25">
      <c r="L2216" s="343"/>
      <c r="M2216" s="343"/>
    </row>
    <row r="2217" spans="12:13" x14ac:dyDescent="0.25">
      <c r="L2217" s="343"/>
      <c r="M2217" s="343"/>
    </row>
    <row r="2218" spans="12:13" x14ac:dyDescent="0.25">
      <c r="L2218" s="343"/>
      <c r="M2218" s="343"/>
    </row>
    <row r="2219" spans="12:13" x14ac:dyDescent="0.25">
      <c r="L2219" s="343"/>
      <c r="M2219" s="343"/>
    </row>
    <row r="2220" spans="12:13" x14ac:dyDescent="0.25">
      <c r="L2220" s="343"/>
      <c r="M2220" s="343"/>
    </row>
    <row r="2221" spans="12:13" x14ac:dyDescent="0.25">
      <c r="L2221" s="343"/>
      <c r="M2221" s="343"/>
    </row>
    <row r="2222" spans="12:13" x14ac:dyDescent="0.25">
      <c r="L2222" s="343"/>
      <c r="M2222" s="343"/>
    </row>
    <row r="2223" spans="12:13" x14ac:dyDescent="0.25">
      <c r="L2223" s="343"/>
      <c r="M2223" s="343"/>
    </row>
    <row r="2224" spans="12:13" x14ac:dyDescent="0.25">
      <c r="L2224" s="343"/>
      <c r="M2224" s="343"/>
    </row>
    <row r="2225" spans="12:13" x14ac:dyDescent="0.25">
      <c r="L2225" s="343"/>
      <c r="M2225" s="343"/>
    </row>
    <row r="2226" spans="12:13" x14ac:dyDescent="0.25">
      <c r="L2226" s="343"/>
      <c r="M2226" s="343"/>
    </row>
    <row r="2227" spans="12:13" x14ac:dyDescent="0.25">
      <c r="L2227" s="343"/>
      <c r="M2227" s="343"/>
    </row>
    <row r="2228" spans="12:13" x14ac:dyDescent="0.25">
      <c r="L2228" s="343"/>
      <c r="M2228" s="343"/>
    </row>
    <row r="2229" spans="12:13" x14ac:dyDescent="0.25">
      <c r="L2229" s="343"/>
      <c r="M2229" s="343"/>
    </row>
    <row r="2230" spans="12:13" x14ac:dyDescent="0.25">
      <c r="L2230" s="343"/>
      <c r="M2230" s="343"/>
    </row>
    <row r="2231" spans="12:13" x14ac:dyDescent="0.25">
      <c r="L2231" s="343"/>
      <c r="M2231" s="343"/>
    </row>
    <row r="2232" spans="12:13" x14ac:dyDescent="0.25">
      <c r="L2232" s="343"/>
      <c r="M2232" s="343"/>
    </row>
    <row r="2233" spans="12:13" x14ac:dyDescent="0.25">
      <c r="L2233" s="343"/>
      <c r="M2233" s="343"/>
    </row>
    <row r="2234" spans="12:13" x14ac:dyDescent="0.25">
      <c r="L2234" s="343"/>
      <c r="M2234" s="343"/>
    </row>
    <row r="2235" spans="12:13" x14ac:dyDescent="0.25">
      <c r="L2235" s="343"/>
      <c r="M2235" s="343"/>
    </row>
    <row r="2236" spans="12:13" x14ac:dyDescent="0.25">
      <c r="L2236" s="343"/>
      <c r="M2236" s="343"/>
    </row>
    <row r="2237" spans="12:13" x14ac:dyDescent="0.25">
      <c r="L2237" s="343"/>
      <c r="M2237" s="343"/>
    </row>
    <row r="2238" spans="12:13" x14ac:dyDescent="0.25">
      <c r="L2238" s="343"/>
      <c r="M2238" s="343"/>
    </row>
    <row r="2239" spans="12:13" x14ac:dyDescent="0.25">
      <c r="L2239" s="343"/>
      <c r="M2239" s="343"/>
    </row>
    <row r="2240" spans="12:13" x14ac:dyDescent="0.25">
      <c r="L2240" s="343"/>
      <c r="M2240" s="343"/>
    </row>
    <row r="2241" spans="12:13" x14ac:dyDescent="0.25">
      <c r="L2241" s="343"/>
      <c r="M2241" s="343"/>
    </row>
    <row r="2242" spans="12:13" x14ac:dyDescent="0.25">
      <c r="L2242" s="343"/>
      <c r="M2242" s="343"/>
    </row>
    <row r="2243" spans="12:13" x14ac:dyDescent="0.25">
      <c r="L2243" s="343"/>
      <c r="M2243" s="343"/>
    </row>
    <row r="2244" spans="12:13" x14ac:dyDescent="0.25">
      <c r="L2244" s="343"/>
      <c r="M2244" s="343"/>
    </row>
    <row r="2245" spans="12:13" x14ac:dyDescent="0.25">
      <c r="L2245" s="343"/>
      <c r="M2245" s="343"/>
    </row>
    <row r="2246" spans="12:13" x14ac:dyDescent="0.25">
      <c r="L2246" s="343"/>
      <c r="M2246" s="343"/>
    </row>
    <row r="2247" spans="12:13" x14ac:dyDescent="0.25">
      <c r="L2247" s="343"/>
      <c r="M2247" s="343"/>
    </row>
    <row r="2248" spans="12:13" x14ac:dyDescent="0.25">
      <c r="L2248" s="343"/>
      <c r="M2248" s="343"/>
    </row>
    <row r="2249" spans="12:13" x14ac:dyDescent="0.25">
      <c r="L2249" s="343"/>
      <c r="M2249" s="343"/>
    </row>
    <row r="2250" spans="12:13" x14ac:dyDescent="0.25">
      <c r="L2250" s="343"/>
      <c r="M2250" s="343"/>
    </row>
    <row r="2251" spans="12:13" x14ac:dyDescent="0.25">
      <c r="L2251" s="343"/>
      <c r="M2251" s="343"/>
    </row>
    <row r="2252" spans="12:13" x14ac:dyDescent="0.25">
      <c r="L2252" s="343"/>
      <c r="M2252" s="343"/>
    </row>
    <row r="2253" spans="12:13" x14ac:dyDescent="0.25">
      <c r="L2253" s="343"/>
      <c r="M2253" s="343"/>
    </row>
    <row r="2254" spans="12:13" x14ac:dyDescent="0.25">
      <c r="L2254" s="343"/>
      <c r="M2254" s="343"/>
    </row>
    <row r="2255" spans="12:13" x14ac:dyDescent="0.25">
      <c r="L2255" s="343"/>
      <c r="M2255" s="343"/>
    </row>
    <row r="2256" spans="12:13" x14ac:dyDescent="0.25">
      <c r="L2256" s="343"/>
      <c r="M2256" s="343"/>
    </row>
    <row r="2257" spans="12:13" x14ac:dyDescent="0.25">
      <c r="L2257" s="343"/>
      <c r="M2257" s="343"/>
    </row>
    <row r="2258" spans="12:13" x14ac:dyDescent="0.25">
      <c r="L2258" s="343"/>
      <c r="M2258" s="343"/>
    </row>
    <row r="2259" spans="12:13" x14ac:dyDescent="0.25">
      <c r="L2259" s="343"/>
      <c r="M2259" s="343"/>
    </row>
    <row r="2260" spans="12:13" x14ac:dyDescent="0.25">
      <c r="L2260" s="343"/>
      <c r="M2260" s="343"/>
    </row>
    <row r="2261" spans="12:13" x14ac:dyDescent="0.25">
      <c r="L2261" s="343"/>
      <c r="M2261" s="343"/>
    </row>
    <row r="2262" spans="12:13" x14ac:dyDescent="0.25">
      <c r="L2262" s="343"/>
      <c r="M2262" s="343"/>
    </row>
    <row r="2263" spans="12:13" x14ac:dyDescent="0.25">
      <c r="L2263" s="343"/>
      <c r="M2263" s="343"/>
    </row>
    <row r="2264" spans="12:13" x14ac:dyDescent="0.25">
      <c r="L2264" s="343"/>
      <c r="M2264" s="343"/>
    </row>
    <row r="2265" spans="12:13" x14ac:dyDescent="0.25">
      <c r="L2265" s="343"/>
      <c r="M2265" s="343"/>
    </row>
    <row r="2266" spans="12:13" x14ac:dyDescent="0.25">
      <c r="L2266" s="343"/>
      <c r="M2266" s="343"/>
    </row>
    <row r="2267" spans="12:13" x14ac:dyDescent="0.25">
      <c r="L2267" s="343"/>
      <c r="M2267" s="343"/>
    </row>
    <row r="2268" spans="12:13" x14ac:dyDescent="0.25">
      <c r="L2268" s="343"/>
      <c r="M2268" s="343"/>
    </row>
    <row r="2269" spans="12:13" x14ac:dyDescent="0.25">
      <c r="L2269" s="343"/>
      <c r="M2269" s="343"/>
    </row>
    <row r="2270" spans="12:13" x14ac:dyDescent="0.25">
      <c r="L2270" s="343"/>
      <c r="M2270" s="343"/>
    </row>
    <row r="2271" spans="12:13" x14ac:dyDescent="0.25">
      <c r="L2271" s="343"/>
      <c r="M2271" s="343"/>
    </row>
    <row r="2272" spans="12:13" x14ac:dyDescent="0.25">
      <c r="L2272" s="343"/>
      <c r="M2272" s="343"/>
    </row>
    <row r="2273" spans="12:13" x14ac:dyDescent="0.25">
      <c r="L2273" s="343"/>
      <c r="M2273" s="343"/>
    </row>
    <row r="2274" spans="12:13" x14ac:dyDescent="0.25">
      <c r="L2274" s="343"/>
      <c r="M2274" s="343"/>
    </row>
    <row r="2275" spans="12:13" x14ac:dyDescent="0.25">
      <c r="L2275" s="343"/>
      <c r="M2275" s="343"/>
    </row>
    <row r="2276" spans="12:13" x14ac:dyDescent="0.25">
      <c r="L2276" s="343"/>
      <c r="M2276" s="343"/>
    </row>
    <row r="2277" spans="12:13" x14ac:dyDescent="0.25">
      <c r="L2277" s="343"/>
      <c r="M2277" s="343"/>
    </row>
    <row r="2278" spans="12:13" x14ac:dyDescent="0.25">
      <c r="L2278" s="343"/>
      <c r="M2278" s="343"/>
    </row>
    <row r="2279" spans="12:13" x14ac:dyDescent="0.25">
      <c r="L2279" s="343"/>
      <c r="M2279" s="343"/>
    </row>
    <row r="2280" spans="12:13" x14ac:dyDescent="0.25">
      <c r="L2280" s="343"/>
      <c r="M2280" s="343"/>
    </row>
    <row r="2281" spans="12:13" x14ac:dyDescent="0.25">
      <c r="L2281" s="343"/>
      <c r="M2281" s="343"/>
    </row>
    <row r="2282" spans="12:13" x14ac:dyDescent="0.25">
      <c r="L2282" s="343"/>
      <c r="M2282" s="343"/>
    </row>
    <row r="2283" spans="12:13" x14ac:dyDescent="0.25">
      <c r="L2283" s="343"/>
      <c r="M2283" s="343"/>
    </row>
    <row r="2284" spans="12:13" x14ac:dyDescent="0.25">
      <c r="L2284" s="343"/>
      <c r="M2284" s="343"/>
    </row>
    <row r="2285" spans="12:13" x14ac:dyDescent="0.25">
      <c r="L2285" s="343"/>
      <c r="M2285" s="343"/>
    </row>
    <row r="2286" spans="12:13" x14ac:dyDescent="0.25">
      <c r="L2286" s="343"/>
      <c r="M2286" s="343"/>
    </row>
    <row r="2287" spans="12:13" x14ac:dyDescent="0.25">
      <c r="L2287" s="343"/>
      <c r="M2287" s="343"/>
    </row>
    <row r="2288" spans="12:13" x14ac:dyDescent="0.25">
      <c r="L2288" s="343"/>
      <c r="M2288" s="343"/>
    </row>
    <row r="2289" spans="12:13" x14ac:dyDescent="0.25">
      <c r="L2289" s="343"/>
      <c r="M2289" s="343"/>
    </row>
    <row r="2290" spans="12:13" x14ac:dyDescent="0.25">
      <c r="L2290" s="343"/>
      <c r="M2290" s="343"/>
    </row>
    <row r="2291" spans="12:13" x14ac:dyDescent="0.25">
      <c r="L2291" s="343"/>
      <c r="M2291" s="343"/>
    </row>
    <row r="2292" spans="12:13" x14ac:dyDescent="0.25">
      <c r="L2292" s="343"/>
      <c r="M2292" s="343"/>
    </row>
    <row r="2293" spans="12:13" x14ac:dyDescent="0.25">
      <c r="L2293" s="343"/>
      <c r="M2293" s="343"/>
    </row>
    <row r="2294" spans="12:13" x14ac:dyDescent="0.25">
      <c r="L2294" s="343"/>
      <c r="M2294" s="343"/>
    </row>
    <row r="2295" spans="12:13" x14ac:dyDescent="0.25">
      <c r="L2295" s="343"/>
      <c r="M2295" s="343"/>
    </row>
    <row r="2296" spans="12:13" x14ac:dyDescent="0.25">
      <c r="L2296" s="343"/>
      <c r="M2296" s="343"/>
    </row>
    <row r="2297" spans="12:13" x14ac:dyDescent="0.25">
      <c r="L2297" s="343"/>
      <c r="M2297" s="343"/>
    </row>
    <row r="2298" spans="12:13" x14ac:dyDescent="0.25">
      <c r="L2298" s="343"/>
      <c r="M2298" s="343"/>
    </row>
    <row r="2299" spans="12:13" x14ac:dyDescent="0.25">
      <c r="L2299" s="343"/>
      <c r="M2299" s="343"/>
    </row>
    <row r="2300" spans="12:13" x14ac:dyDescent="0.25">
      <c r="L2300" s="343"/>
      <c r="M2300" s="343"/>
    </row>
    <row r="2301" spans="12:13" x14ac:dyDescent="0.25">
      <c r="L2301" s="343"/>
      <c r="M2301" s="343"/>
    </row>
    <row r="2302" spans="12:13" x14ac:dyDescent="0.25">
      <c r="L2302" s="343"/>
      <c r="M2302" s="343"/>
    </row>
    <row r="2303" spans="12:13" x14ac:dyDescent="0.25">
      <c r="L2303" s="343"/>
      <c r="M2303" s="343"/>
    </row>
    <row r="2304" spans="12:13" x14ac:dyDescent="0.25">
      <c r="L2304" s="343"/>
      <c r="M2304" s="343"/>
    </row>
    <row r="2305" spans="12:13" x14ac:dyDescent="0.25">
      <c r="L2305" s="343"/>
      <c r="M2305" s="343"/>
    </row>
    <row r="2306" spans="12:13" x14ac:dyDescent="0.25">
      <c r="L2306" s="343"/>
      <c r="M2306" s="343"/>
    </row>
    <row r="2307" spans="12:13" x14ac:dyDescent="0.25">
      <c r="L2307" s="343"/>
      <c r="M2307" s="343"/>
    </row>
    <row r="2308" spans="12:13" x14ac:dyDescent="0.25">
      <c r="L2308" s="343"/>
      <c r="M2308" s="343"/>
    </row>
    <row r="2309" spans="12:13" x14ac:dyDescent="0.25">
      <c r="L2309" s="343"/>
      <c r="M2309" s="343"/>
    </row>
    <row r="2310" spans="12:13" x14ac:dyDescent="0.25">
      <c r="L2310" s="343"/>
      <c r="M2310" s="343"/>
    </row>
    <row r="2311" spans="12:13" x14ac:dyDescent="0.25">
      <c r="L2311" s="343"/>
      <c r="M2311" s="343"/>
    </row>
    <row r="2312" spans="12:13" x14ac:dyDescent="0.25">
      <c r="L2312" s="343"/>
      <c r="M2312" s="343"/>
    </row>
    <row r="2313" spans="12:13" x14ac:dyDescent="0.25">
      <c r="L2313" s="343"/>
      <c r="M2313" s="343"/>
    </row>
    <row r="2314" spans="12:13" x14ac:dyDescent="0.25">
      <c r="L2314" s="343"/>
      <c r="M2314" s="343"/>
    </row>
    <row r="2315" spans="12:13" x14ac:dyDescent="0.25">
      <c r="L2315" s="343"/>
      <c r="M2315" s="343"/>
    </row>
    <row r="2316" spans="12:13" x14ac:dyDescent="0.25">
      <c r="L2316" s="343"/>
      <c r="M2316" s="343"/>
    </row>
    <row r="2317" spans="12:13" x14ac:dyDescent="0.25">
      <c r="L2317" s="343"/>
      <c r="M2317" s="343"/>
    </row>
    <row r="2318" spans="12:13" x14ac:dyDescent="0.25">
      <c r="L2318" s="343"/>
      <c r="M2318" s="343"/>
    </row>
    <row r="2319" spans="12:13" x14ac:dyDescent="0.25">
      <c r="L2319" s="343"/>
      <c r="M2319" s="343"/>
    </row>
    <row r="2320" spans="12:13" x14ac:dyDescent="0.25">
      <c r="L2320" s="343"/>
      <c r="M2320" s="343"/>
    </row>
    <row r="2321" spans="12:13" x14ac:dyDescent="0.25">
      <c r="L2321" s="343"/>
      <c r="M2321" s="343"/>
    </row>
    <row r="2322" spans="12:13" x14ac:dyDescent="0.25">
      <c r="L2322" s="343"/>
      <c r="M2322" s="343"/>
    </row>
    <row r="2323" spans="12:13" x14ac:dyDescent="0.25">
      <c r="L2323" s="343"/>
      <c r="M2323" s="343"/>
    </row>
    <row r="2324" spans="12:13" x14ac:dyDescent="0.25">
      <c r="L2324" s="343"/>
      <c r="M2324" s="343"/>
    </row>
    <row r="2325" spans="12:13" x14ac:dyDescent="0.25">
      <c r="L2325" s="343"/>
      <c r="M2325" s="343"/>
    </row>
    <row r="2326" spans="12:13" x14ac:dyDescent="0.25">
      <c r="L2326" s="343"/>
      <c r="M2326" s="343"/>
    </row>
    <row r="2327" spans="12:13" x14ac:dyDescent="0.25">
      <c r="L2327" s="343"/>
      <c r="M2327" s="343"/>
    </row>
    <row r="2328" spans="12:13" x14ac:dyDescent="0.25">
      <c r="L2328" s="343"/>
      <c r="M2328" s="343"/>
    </row>
    <row r="2329" spans="12:13" x14ac:dyDescent="0.25">
      <c r="L2329" s="343"/>
      <c r="M2329" s="343"/>
    </row>
    <row r="2330" spans="12:13" x14ac:dyDescent="0.25">
      <c r="L2330" s="343"/>
      <c r="M2330" s="343"/>
    </row>
    <row r="2331" spans="12:13" x14ac:dyDescent="0.25">
      <c r="L2331" s="343"/>
      <c r="M2331" s="343"/>
    </row>
    <row r="2332" spans="12:13" x14ac:dyDescent="0.25">
      <c r="L2332" s="343"/>
      <c r="M2332" s="343"/>
    </row>
    <row r="2333" spans="12:13" x14ac:dyDescent="0.25">
      <c r="L2333" s="343"/>
      <c r="M2333" s="343"/>
    </row>
    <row r="2334" spans="12:13" x14ac:dyDescent="0.25">
      <c r="L2334" s="343"/>
      <c r="M2334" s="343"/>
    </row>
    <row r="2335" spans="12:13" x14ac:dyDescent="0.25">
      <c r="L2335" s="343"/>
      <c r="M2335" s="343"/>
    </row>
    <row r="2336" spans="12:13" x14ac:dyDescent="0.25">
      <c r="L2336" s="343"/>
      <c r="M2336" s="343"/>
    </row>
    <row r="2337" spans="12:13" x14ac:dyDescent="0.25">
      <c r="L2337" s="343"/>
      <c r="M2337" s="343"/>
    </row>
    <row r="2338" spans="12:13" x14ac:dyDescent="0.25">
      <c r="L2338" s="343"/>
      <c r="M2338" s="343"/>
    </row>
    <row r="2339" spans="12:13" x14ac:dyDescent="0.25">
      <c r="L2339" s="343"/>
      <c r="M2339" s="343"/>
    </row>
    <row r="2340" spans="12:13" x14ac:dyDescent="0.25">
      <c r="L2340" s="343"/>
      <c r="M2340" s="343"/>
    </row>
    <row r="2341" spans="12:13" x14ac:dyDescent="0.25">
      <c r="L2341" s="343"/>
      <c r="M2341" s="343"/>
    </row>
    <row r="2342" spans="12:13" x14ac:dyDescent="0.25">
      <c r="L2342" s="343"/>
      <c r="M2342" s="343"/>
    </row>
    <row r="2343" spans="12:13" x14ac:dyDescent="0.25">
      <c r="L2343" s="343"/>
      <c r="M2343" s="343"/>
    </row>
    <row r="2344" spans="12:13" x14ac:dyDescent="0.25">
      <c r="L2344" s="343"/>
      <c r="M2344" s="343"/>
    </row>
    <row r="2345" spans="12:13" x14ac:dyDescent="0.25">
      <c r="L2345" s="343"/>
      <c r="M2345" s="343"/>
    </row>
    <row r="2346" spans="12:13" x14ac:dyDescent="0.25">
      <c r="L2346" s="343"/>
      <c r="M2346" s="343"/>
    </row>
    <row r="2347" spans="12:13" x14ac:dyDescent="0.25">
      <c r="L2347" s="343"/>
      <c r="M2347" s="343"/>
    </row>
    <row r="2348" spans="12:13" x14ac:dyDescent="0.25">
      <c r="L2348" s="343"/>
      <c r="M2348" s="343"/>
    </row>
    <row r="2349" spans="12:13" x14ac:dyDescent="0.25">
      <c r="L2349" s="343"/>
      <c r="M2349" s="343"/>
    </row>
    <row r="2350" spans="12:13" x14ac:dyDescent="0.25">
      <c r="L2350" s="343"/>
      <c r="M2350" s="343"/>
    </row>
    <row r="2351" spans="12:13" x14ac:dyDescent="0.25">
      <c r="L2351" s="343"/>
      <c r="M2351" s="343"/>
    </row>
    <row r="2352" spans="12:13" x14ac:dyDescent="0.25">
      <c r="L2352" s="343"/>
      <c r="M2352" s="343"/>
    </row>
    <row r="2353" spans="12:13" x14ac:dyDescent="0.25">
      <c r="L2353" s="343"/>
      <c r="M2353" s="343"/>
    </row>
    <row r="2354" spans="12:13" x14ac:dyDescent="0.25">
      <c r="L2354" s="343"/>
      <c r="M2354" s="343"/>
    </row>
    <row r="2355" spans="12:13" x14ac:dyDescent="0.25">
      <c r="L2355" s="343"/>
      <c r="M2355" s="343"/>
    </row>
    <row r="2356" spans="12:13" x14ac:dyDescent="0.25">
      <c r="L2356" s="343"/>
      <c r="M2356" s="343"/>
    </row>
    <row r="2357" spans="12:13" x14ac:dyDescent="0.25">
      <c r="L2357" s="343"/>
      <c r="M2357" s="343"/>
    </row>
    <row r="2358" spans="12:13" x14ac:dyDescent="0.25">
      <c r="L2358" s="343"/>
      <c r="M2358" s="343"/>
    </row>
    <row r="2359" spans="12:13" x14ac:dyDescent="0.25">
      <c r="L2359" s="343"/>
      <c r="M2359" s="343"/>
    </row>
    <row r="2360" spans="12:13" x14ac:dyDescent="0.25">
      <c r="L2360" s="343"/>
      <c r="M2360" s="343"/>
    </row>
    <row r="2361" spans="12:13" x14ac:dyDescent="0.25">
      <c r="L2361" s="343"/>
      <c r="M2361" s="343"/>
    </row>
    <row r="2362" spans="12:13" x14ac:dyDescent="0.25">
      <c r="L2362" s="343"/>
      <c r="M2362" s="343"/>
    </row>
    <row r="2363" spans="12:13" x14ac:dyDescent="0.25">
      <c r="L2363" s="343"/>
      <c r="M2363" s="343"/>
    </row>
    <row r="2364" spans="12:13" x14ac:dyDescent="0.25">
      <c r="L2364" s="343"/>
      <c r="M2364" s="343"/>
    </row>
    <row r="2365" spans="12:13" x14ac:dyDescent="0.25">
      <c r="L2365" s="343"/>
      <c r="M2365" s="343"/>
    </row>
    <row r="2366" spans="12:13" x14ac:dyDescent="0.25">
      <c r="L2366" s="343"/>
      <c r="M2366" s="343"/>
    </row>
    <row r="2367" spans="12:13" x14ac:dyDescent="0.25">
      <c r="L2367" s="343"/>
      <c r="M2367" s="343"/>
    </row>
    <row r="2368" spans="12:13" x14ac:dyDescent="0.25">
      <c r="L2368" s="343"/>
      <c r="M2368" s="343"/>
    </row>
    <row r="2369" spans="12:13" x14ac:dyDescent="0.25">
      <c r="L2369" s="343"/>
      <c r="M2369" s="343"/>
    </row>
    <row r="2370" spans="12:13" x14ac:dyDescent="0.25">
      <c r="L2370" s="343"/>
      <c r="M2370" s="343"/>
    </row>
    <row r="2371" spans="12:13" x14ac:dyDescent="0.25">
      <c r="L2371" s="343"/>
      <c r="M2371" s="343"/>
    </row>
    <row r="2372" spans="12:13" x14ac:dyDescent="0.25">
      <c r="L2372" s="343"/>
      <c r="M2372" s="343"/>
    </row>
    <row r="2373" spans="12:13" x14ac:dyDescent="0.25">
      <c r="L2373" s="343"/>
      <c r="M2373" s="343"/>
    </row>
    <row r="2374" spans="12:13" x14ac:dyDescent="0.25">
      <c r="L2374" s="343"/>
      <c r="M2374" s="343"/>
    </row>
    <row r="2375" spans="12:13" x14ac:dyDescent="0.25">
      <c r="L2375" s="343"/>
      <c r="M2375" s="343"/>
    </row>
    <row r="2376" spans="12:13" x14ac:dyDescent="0.25">
      <c r="L2376" s="343"/>
      <c r="M2376" s="343"/>
    </row>
    <row r="2377" spans="12:13" x14ac:dyDescent="0.25">
      <c r="L2377" s="343"/>
      <c r="M2377" s="343"/>
    </row>
    <row r="2378" spans="12:13" x14ac:dyDescent="0.25">
      <c r="L2378" s="343"/>
      <c r="M2378" s="343"/>
    </row>
    <row r="2379" spans="12:13" x14ac:dyDescent="0.25">
      <c r="L2379" s="343"/>
      <c r="M2379" s="343"/>
    </row>
    <row r="2380" spans="12:13" x14ac:dyDescent="0.25">
      <c r="L2380" s="343"/>
      <c r="M2380" s="343"/>
    </row>
    <row r="2381" spans="12:13" x14ac:dyDescent="0.25">
      <c r="L2381" s="343"/>
      <c r="M2381" s="343"/>
    </row>
    <row r="2382" spans="12:13" x14ac:dyDescent="0.25">
      <c r="L2382" s="343"/>
      <c r="M2382" s="343"/>
    </row>
    <row r="2383" spans="12:13" x14ac:dyDescent="0.25">
      <c r="L2383" s="343"/>
      <c r="M2383" s="343"/>
    </row>
    <row r="2384" spans="12:13" x14ac:dyDescent="0.25">
      <c r="L2384" s="343"/>
      <c r="M2384" s="343"/>
    </row>
    <row r="2385" spans="12:13" x14ac:dyDescent="0.25">
      <c r="L2385" s="343"/>
      <c r="M2385" s="343"/>
    </row>
    <row r="2386" spans="12:13" x14ac:dyDescent="0.25">
      <c r="L2386" s="343"/>
      <c r="M2386" s="343"/>
    </row>
    <row r="2387" spans="12:13" x14ac:dyDescent="0.25">
      <c r="L2387" s="343"/>
      <c r="M2387" s="343"/>
    </row>
    <row r="2388" spans="12:13" x14ac:dyDescent="0.25">
      <c r="L2388" s="343"/>
      <c r="M2388" s="343"/>
    </row>
    <row r="2389" spans="12:13" x14ac:dyDescent="0.25">
      <c r="L2389" s="343"/>
      <c r="M2389" s="343"/>
    </row>
    <row r="2390" spans="12:13" x14ac:dyDescent="0.25">
      <c r="L2390" s="343"/>
      <c r="M2390" s="343"/>
    </row>
    <row r="2391" spans="12:13" x14ac:dyDescent="0.25">
      <c r="L2391" s="343"/>
      <c r="M2391" s="343"/>
    </row>
    <row r="2392" spans="12:13" x14ac:dyDescent="0.25">
      <c r="L2392" s="343"/>
      <c r="M2392" s="343"/>
    </row>
    <row r="2393" spans="12:13" x14ac:dyDescent="0.25">
      <c r="L2393" s="343"/>
      <c r="M2393" s="343"/>
    </row>
    <row r="2394" spans="12:13" x14ac:dyDescent="0.25">
      <c r="L2394" s="343"/>
      <c r="M2394" s="343"/>
    </row>
    <row r="2395" spans="12:13" x14ac:dyDescent="0.25">
      <c r="L2395" s="343"/>
      <c r="M2395" s="343"/>
    </row>
    <row r="2396" spans="12:13" x14ac:dyDescent="0.25">
      <c r="L2396" s="343"/>
      <c r="M2396" s="343"/>
    </row>
    <row r="2397" spans="12:13" x14ac:dyDescent="0.25">
      <c r="L2397" s="343"/>
      <c r="M2397" s="343"/>
    </row>
    <row r="2398" spans="12:13" x14ac:dyDescent="0.25">
      <c r="L2398" s="343"/>
      <c r="M2398" s="343"/>
    </row>
    <row r="2399" spans="12:13" x14ac:dyDescent="0.25">
      <c r="L2399" s="343"/>
      <c r="M2399" s="343"/>
    </row>
    <row r="2400" spans="12:13" x14ac:dyDescent="0.25">
      <c r="L2400" s="343"/>
      <c r="M2400" s="343"/>
    </row>
    <row r="2401" spans="12:13" x14ac:dyDescent="0.25">
      <c r="L2401" s="343"/>
      <c r="M2401" s="343"/>
    </row>
    <row r="2402" spans="12:13" x14ac:dyDescent="0.25">
      <c r="L2402" s="343"/>
      <c r="M2402" s="343"/>
    </row>
    <row r="2403" spans="12:13" x14ac:dyDescent="0.25">
      <c r="L2403" s="343"/>
      <c r="M2403" s="343"/>
    </row>
    <row r="2404" spans="12:13" x14ac:dyDescent="0.25">
      <c r="L2404" s="343"/>
      <c r="M2404" s="343"/>
    </row>
    <row r="2405" spans="12:13" x14ac:dyDescent="0.25">
      <c r="L2405" s="343"/>
      <c r="M2405" s="343"/>
    </row>
    <row r="2406" spans="12:13" x14ac:dyDescent="0.25">
      <c r="L2406" s="343"/>
      <c r="M2406" s="343"/>
    </row>
    <row r="2407" spans="12:13" x14ac:dyDescent="0.25">
      <c r="L2407" s="343"/>
      <c r="M2407" s="343"/>
    </row>
    <row r="2408" spans="12:13" x14ac:dyDescent="0.25">
      <c r="L2408" s="343"/>
      <c r="M2408" s="343"/>
    </row>
    <row r="2409" spans="12:13" x14ac:dyDescent="0.25">
      <c r="L2409" s="343"/>
      <c r="M2409" s="343"/>
    </row>
    <row r="2410" spans="12:13" x14ac:dyDescent="0.25">
      <c r="L2410" s="343"/>
      <c r="M2410" s="343"/>
    </row>
    <row r="2411" spans="12:13" x14ac:dyDescent="0.25">
      <c r="L2411" s="343"/>
      <c r="M2411" s="343"/>
    </row>
    <row r="2412" spans="12:13" x14ac:dyDescent="0.25">
      <c r="L2412" s="343"/>
      <c r="M2412" s="343"/>
    </row>
    <row r="2413" spans="12:13" x14ac:dyDescent="0.25">
      <c r="L2413" s="343"/>
      <c r="M2413" s="343"/>
    </row>
    <row r="2414" spans="12:13" x14ac:dyDescent="0.25">
      <c r="L2414" s="343"/>
      <c r="M2414" s="343"/>
    </row>
    <row r="2415" spans="12:13" x14ac:dyDescent="0.25">
      <c r="L2415" s="343"/>
      <c r="M2415" s="343"/>
    </row>
    <row r="2416" spans="12:13" x14ac:dyDescent="0.25">
      <c r="L2416" s="343"/>
      <c r="M2416" s="343"/>
    </row>
    <row r="2417" spans="12:13" x14ac:dyDescent="0.25">
      <c r="L2417" s="343"/>
      <c r="M2417" s="343"/>
    </row>
    <row r="2418" spans="12:13" x14ac:dyDescent="0.25">
      <c r="L2418" s="343"/>
      <c r="M2418" s="343"/>
    </row>
    <row r="2419" spans="12:13" x14ac:dyDescent="0.25">
      <c r="L2419" s="343"/>
      <c r="M2419" s="343"/>
    </row>
    <row r="2420" spans="12:13" x14ac:dyDescent="0.25">
      <c r="L2420" s="343"/>
      <c r="M2420" s="343"/>
    </row>
    <row r="2421" spans="12:13" x14ac:dyDescent="0.25">
      <c r="L2421" s="343"/>
      <c r="M2421" s="343"/>
    </row>
    <row r="2422" spans="12:13" x14ac:dyDescent="0.25">
      <c r="L2422" s="343"/>
      <c r="M2422" s="343"/>
    </row>
    <row r="2423" spans="12:13" x14ac:dyDescent="0.25">
      <c r="L2423" s="343"/>
      <c r="M2423" s="343"/>
    </row>
    <row r="2424" spans="12:13" x14ac:dyDescent="0.25">
      <c r="L2424" s="343"/>
      <c r="M2424" s="343"/>
    </row>
    <row r="2425" spans="12:13" x14ac:dyDescent="0.25">
      <c r="L2425" s="343"/>
      <c r="M2425" s="343"/>
    </row>
    <row r="2426" spans="12:13" x14ac:dyDescent="0.25">
      <c r="L2426" s="343"/>
      <c r="M2426" s="343"/>
    </row>
    <row r="2427" spans="12:13" x14ac:dyDescent="0.25">
      <c r="L2427" s="343"/>
      <c r="M2427" s="343"/>
    </row>
    <row r="2428" spans="12:13" x14ac:dyDescent="0.25">
      <c r="L2428" s="343"/>
      <c r="M2428" s="343"/>
    </row>
    <row r="2429" spans="12:13" x14ac:dyDescent="0.25">
      <c r="L2429" s="343"/>
      <c r="M2429" s="343"/>
    </row>
    <row r="2430" spans="12:13" x14ac:dyDescent="0.25">
      <c r="L2430" s="343"/>
      <c r="M2430" s="343"/>
    </row>
    <row r="2431" spans="12:13" x14ac:dyDescent="0.25">
      <c r="L2431" s="343"/>
      <c r="M2431" s="343"/>
    </row>
    <row r="2432" spans="12:13" x14ac:dyDescent="0.25">
      <c r="L2432" s="343"/>
      <c r="M2432" s="343"/>
    </row>
    <row r="2433" spans="12:13" x14ac:dyDescent="0.25">
      <c r="L2433" s="343"/>
      <c r="M2433" s="343"/>
    </row>
    <row r="2434" spans="12:13" x14ac:dyDescent="0.25">
      <c r="L2434" s="343"/>
      <c r="M2434" s="343"/>
    </row>
    <row r="2435" spans="12:13" x14ac:dyDescent="0.25">
      <c r="L2435" s="343"/>
      <c r="M2435" s="343"/>
    </row>
    <row r="2436" spans="12:13" x14ac:dyDescent="0.25">
      <c r="L2436" s="343"/>
      <c r="M2436" s="343"/>
    </row>
    <row r="2437" spans="12:13" x14ac:dyDescent="0.25">
      <c r="L2437" s="343"/>
      <c r="M2437" s="343"/>
    </row>
    <row r="2438" spans="12:13" x14ac:dyDescent="0.25">
      <c r="L2438" s="343"/>
      <c r="M2438" s="343"/>
    </row>
    <row r="2439" spans="12:13" x14ac:dyDescent="0.25">
      <c r="L2439" s="343"/>
      <c r="M2439" s="343"/>
    </row>
    <row r="2440" spans="12:13" x14ac:dyDescent="0.25">
      <c r="L2440" s="343"/>
      <c r="M2440" s="343"/>
    </row>
    <row r="2441" spans="12:13" x14ac:dyDescent="0.25">
      <c r="L2441" s="343"/>
      <c r="M2441" s="343"/>
    </row>
    <row r="2442" spans="12:13" x14ac:dyDescent="0.25">
      <c r="L2442" s="343"/>
      <c r="M2442" s="343"/>
    </row>
    <row r="2443" spans="12:13" x14ac:dyDescent="0.25">
      <c r="L2443" s="343"/>
      <c r="M2443" s="343"/>
    </row>
    <row r="2444" spans="12:13" x14ac:dyDescent="0.25">
      <c r="L2444" s="343"/>
      <c r="M2444" s="343"/>
    </row>
    <row r="2445" spans="12:13" x14ac:dyDescent="0.25">
      <c r="L2445" s="343"/>
      <c r="M2445" s="343"/>
    </row>
  </sheetData>
  <mergeCells count="5">
    <mergeCell ref="B2:Q2"/>
    <mergeCell ref="S2:V2"/>
    <mergeCell ref="X4:X5"/>
    <mergeCell ref="Y4:Y5"/>
    <mergeCell ref="X8:Y16"/>
  </mergeCells>
  <printOptions horizontalCentered="1"/>
  <pageMargins left="0.19685039370078741" right="0.15748031496062992" top="0.19685039370078741" bottom="0"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115"/>
  <sheetViews>
    <sheetView topLeftCell="A13" workbookViewId="0">
      <selection activeCell="I13" sqref="I13"/>
    </sheetView>
  </sheetViews>
  <sheetFormatPr defaultColWidth="9.109375" defaultRowHeight="14.4" x14ac:dyDescent="0.3"/>
  <cols>
    <col min="1" max="1" width="9.5546875" style="315" bestFit="1" customWidth="1"/>
    <col min="2" max="4" width="9.109375" style="315"/>
    <col min="5" max="16384" width="9.109375" style="314"/>
  </cols>
  <sheetData>
    <row r="1" spans="1:30" x14ac:dyDescent="0.3">
      <c r="A1" s="317"/>
      <c r="B1" s="317"/>
      <c r="C1" s="317"/>
      <c r="D1" s="317"/>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row>
    <row r="2" spans="1:30" x14ac:dyDescent="0.3">
      <c r="A2" s="317"/>
      <c r="B2" s="317"/>
      <c r="C2" s="317"/>
      <c r="D2" s="317"/>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row>
    <row r="3" spans="1:30" x14ac:dyDescent="0.3">
      <c r="A3" s="317"/>
      <c r="B3" s="317"/>
      <c r="C3" s="317"/>
      <c r="D3" s="317"/>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row>
    <row r="4" spans="1:30" x14ac:dyDescent="0.3">
      <c r="A4" s="317"/>
      <c r="B4" s="317"/>
      <c r="C4" s="317"/>
      <c r="D4" s="317"/>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row>
    <row r="5" spans="1:30" x14ac:dyDescent="0.3">
      <c r="A5" s="317"/>
      <c r="B5" s="317"/>
      <c r="C5" s="317"/>
      <c r="D5" s="317"/>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row>
    <row r="6" spans="1:30" x14ac:dyDescent="0.3">
      <c r="A6" s="317"/>
      <c r="B6" s="317"/>
      <c r="C6" s="317"/>
      <c r="D6" s="317"/>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0" x14ac:dyDescent="0.3">
      <c r="A7" s="317"/>
      <c r="B7" s="317"/>
      <c r="C7" s="317"/>
      <c r="D7" s="317"/>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row>
    <row r="8" spans="1:30" x14ac:dyDescent="0.3">
      <c r="A8" s="317"/>
      <c r="B8" s="317"/>
      <c r="C8" s="317"/>
      <c r="D8" s="317"/>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row>
    <row r="9" spans="1:30" x14ac:dyDescent="0.3">
      <c r="A9" s="317"/>
      <c r="B9" s="317"/>
      <c r="C9" s="317"/>
      <c r="D9" s="317"/>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row>
    <row r="10" spans="1:30" x14ac:dyDescent="0.3">
      <c r="A10" s="317"/>
      <c r="B10" s="317"/>
      <c r="C10" s="317"/>
      <c r="D10" s="317"/>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row>
    <row r="11" spans="1:30" x14ac:dyDescent="0.3">
      <c r="A11" s="317"/>
      <c r="B11" s="317"/>
      <c r="C11" s="317"/>
      <c r="D11" s="317"/>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row>
    <row r="12" spans="1:30" x14ac:dyDescent="0.3">
      <c r="A12" s="317"/>
      <c r="B12" s="317"/>
      <c r="C12" s="317"/>
      <c r="D12" s="317"/>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row>
    <row r="13" spans="1:30" x14ac:dyDescent="0.3">
      <c r="A13" s="317"/>
      <c r="B13" s="317"/>
      <c r="C13" s="317"/>
      <c r="D13" s="317"/>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row>
    <row r="14" spans="1:30" x14ac:dyDescent="0.3">
      <c r="A14" s="317"/>
      <c r="B14" s="317"/>
      <c r="C14" s="317"/>
      <c r="D14" s="317"/>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row>
    <row r="15" spans="1:30" x14ac:dyDescent="0.3">
      <c r="A15" s="317"/>
      <c r="B15" s="317"/>
      <c r="C15" s="317"/>
      <c r="D15" s="317"/>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row>
    <row r="16" spans="1:30" x14ac:dyDescent="0.3">
      <c r="A16" s="317"/>
      <c r="B16" s="317"/>
      <c r="C16" s="317"/>
      <c r="D16" s="317"/>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row>
    <row r="17" spans="1:30" x14ac:dyDescent="0.3">
      <c r="A17" s="317"/>
      <c r="B17" s="317"/>
      <c r="C17" s="317"/>
      <c r="D17" s="317"/>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row>
    <row r="18" spans="1:30" x14ac:dyDescent="0.3">
      <c r="A18" s="317"/>
      <c r="B18" s="317"/>
      <c r="C18" s="317"/>
      <c r="D18" s="317"/>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row>
    <row r="19" spans="1:30" x14ac:dyDescent="0.3">
      <c r="A19" s="317"/>
      <c r="B19" s="317"/>
      <c r="C19" s="317"/>
      <c r="D19" s="317"/>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row>
    <row r="20" spans="1:30" x14ac:dyDescent="0.3">
      <c r="A20" s="317"/>
      <c r="B20" s="317"/>
      <c r="C20" s="317"/>
      <c r="D20" s="317"/>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row>
    <row r="21" spans="1:30" x14ac:dyDescent="0.3">
      <c r="A21" s="317"/>
      <c r="B21" s="317"/>
      <c r="C21" s="317"/>
      <c r="D21" s="317"/>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row>
    <row r="22" spans="1:30" x14ac:dyDescent="0.3">
      <c r="A22" s="317"/>
      <c r="B22" s="317"/>
      <c r="C22" s="317"/>
      <c r="D22" s="317"/>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row>
    <row r="23" spans="1:30" x14ac:dyDescent="0.3">
      <c r="A23" s="317"/>
      <c r="B23" s="317"/>
      <c r="C23" s="317"/>
      <c r="D23" s="317"/>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row>
    <row r="24" spans="1:30" x14ac:dyDescent="0.3">
      <c r="A24" s="317"/>
      <c r="B24" s="317"/>
      <c r="C24" s="317"/>
      <c r="D24" s="317"/>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row>
    <row r="25" spans="1:30" x14ac:dyDescent="0.3">
      <c r="A25" s="317"/>
      <c r="B25" s="317"/>
      <c r="C25" s="317"/>
      <c r="D25" s="317"/>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row>
    <row r="26" spans="1:30" x14ac:dyDescent="0.3">
      <c r="A26" s="317"/>
      <c r="B26" s="317"/>
      <c r="C26" s="317"/>
      <c r="D26" s="317"/>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row>
    <row r="27" spans="1:30" x14ac:dyDescent="0.3">
      <c r="A27" s="317"/>
      <c r="B27" s="317"/>
      <c r="C27" s="317"/>
      <c r="D27" s="317"/>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row>
    <row r="28" spans="1:30" x14ac:dyDescent="0.3">
      <c r="A28" s="317"/>
      <c r="B28" s="317"/>
      <c r="C28" s="317"/>
      <c r="D28" s="317"/>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row>
    <row r="29" spans="1:30" x14ac:dyDescent="0.3">
      <c r="A29" s="317"/>
      <c r="B29" s="317"/>
      <c r="C29" s="317"/>
      <c r="D29" s="317"/>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row>
    <row r="30" spans="1:30" x14ac:dyDescent="0.3">
      <c r="A30" s="317"/>
      <c r="B30" s="317"/>
      <c r="C30" s="317"/>
      <c r="D30" s="317"/>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row>
    <row r="31" spans="1:30" x14ac:dyDescent="0.3">
      <c r="A31" s="317"/>
      <c r="B31" s="317"/>
      <c r="C31" s="317"/>
      <c r="D31" s="317"/>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row>
    <row r="32" spans="1:30" x14ac:dyDescent="0.3">
      <c r="A32" s="317"/>
      <c r="B32" s="317"/>
      <c r="C32" s="317"/>
      <c r="D32" s="317"/>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row>
    <row r="33" spans="1:30" x14ac:dyDescent="0.3">
      <c r="A33" s="317"/>
      <c r="B33" s="317"/>
      <c r="C33" s="317"/>
      <c r="D33" s="317"/>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row>
    <row r="34" spans="1:30" x14ac:dyDescent="0.3">
      <c r="A34" s="317"/>
      <c r="B34" s="317"/>
      <c r="C34" s="317"/>
      <c r="D34" s="317"/>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row>
    <row r="35" spans="1:30" x14ac:dyDescent="0.3">
      <c r="A35" s="317"/>
      <c r="B35" s="317"/>
      <c r="C35" s="317"/>
      <c r="D35" s="317"/>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row>
    <row r="36" spans="1:30" x14ac:dyDescent="0.3">
      <c r="A36" s="317"/>
      <c r="B36" s="317"/>
      <c r="C36" s="317"/>
      <c r="D36" s="317"/>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row>
    <row r="37" spans="1:30" x14ac:dyDescent="0.3">
      <c r="A37" s="317"/>
      <c r="B37" s="317"/>
      <c r="C37" s="317"/>
      <c r="D37" s="317"/>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row>
    <row r="38" spans="1:30" x14ac:dyDescent="0.3">
      <c r="A38" s="317"/>
      <c r="B38" s="317"/>
      <c r="C38" s="317"/>
      <c r="D38" s="317"/>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row>
    <row r="39" spans="1:30" x14ac:dyDescent="0.3">
      <c r="A39" s="317"/>
      <c r="B39" s="317"/>
      <c r="C39" s="317"/>
      <c r="D39" s="317"/>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row>
    <row r="40" spans="1:30" x14ac:dyDescent="0.3">
      <c r="A40" s="317"/>
      <c r="B40" s="317"/>
      <c r="C40" s="317"/>
      <c r="D40" s="317"/>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row>
    <row r="41" spans="1:30" x14ac:dyDescent="0.3">
      <c r="A41" s="317"/>
      <c r="B41" s="317"/>
      <c r="C41" s="317"/>
      <c r="D41" s="317"/>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row>
    <row r="42" spans="1:30" x14ac:dyDescent="0.3">
      <c r="A42" s="317"/>
      <c r="B42" s="317"/>
      <c r="C42" s="317"/>
      <c r="D42" s="317"/>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row>
    <row r="43" spans="1:30" x14ac:dyDescent="0.3">
      <c r="A43" s="317"/>
      <c r="B43" s="317"/>
      <c r="C43" s="317"/>
      <c r="D43" s="317"/>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row>
    <row r="44" spans="1:30" x14ac:dyDescent="0.3">
      <c r="A44" s="317"/>
      <c r="B44" s="317"/>
      <c r="C44" s="317"/>
      <c r="D44" s="317"/>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row>
    <row r="45" spans="1:30" x14ac:dyDescent="0.3">
      <c r="A45" s="317"/>
      <c r="B45" s="317"/>
      <c r="C45" s="317"/>
      <c r="D45" s="317"/>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row>
    <row r="46" spans="1:30" x14ac:dyDescent="0.3">
      <c r="A46" s="317"/>
      <c r="B46" s="317"/>
      <c r="C46" s="317"/>
      <c r="D46" s="317"/>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pans="1:30" x14ac:dyDescent="0.3">
      <c r="A47" s="317"/>
      <c r="B47" s="317"/>
      <c r="C47" s="317"/>
      <c r="D47" s="317"/>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48" spans="1:30" x14ac:dyDescent="0.3">
      <c r="A48" s="317"/>
      <c r="B48" s="317"/>
      <c r="C48" s="317"/>
      <c r="D48" s="317"/>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row>
    <row r="49" spans="1:30" x14ac:dyDescent="0.3">
      <c r="A49" s="317"/>
      <c r="B49" s="317"/>
      <c r="C49" s="317"/>
      <c r="D49" s="317"/>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row>
    <row r="50" spans="1:30" x14ac:dyDescent="0.3">
      <c r="A50" s="317"/>
      <c r="B50" s="317"/>
      <c r="C50" s="317"/>
      <c r="D50" s="317"/>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row>
    <row r="51" spans="1:30" x14ac:dyDescent="0.3">
      <c r="A51" s="317"/>
      <c r="B51" s="317"/>
      <c r="C51" s="317"/>
      <c r="D51" s="317"/>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row>
    <row r="52" spans="1:30" x14ac:dyDescent="0.3">
      <c r="A52" s="317"/>
      <c r="B52" s="317"/>
      <c r="C52" s="317"/>
      <c r="D52" s="317"/>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row>
    <row r="53" spans="1:30" x14ac:dyDescent="0.3">
      <c r="A53" s="317"/>
      <c r="B53" s="317"/>
      <c r="C53" s="317"/>
      <c r="D53" s="317"/>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row>
    <row r="54" spans="1:30" x14ac:dyDescent="0.3">
      <c r="A54" s="317"/>
      <c r="B54" s="317"/>
      <c r="C54" s="317"/>
      <c r="D54" s="317"/>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row>
    <row r="55" spans="1:30" x14ac:dyDescent="0.3">
      <c r="A55" s="317"/>
      <c r="B55" s="317"/>
      <c r="C55" s="317"/>
      <c r="D55" s="317"/>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row>
    <row r="56" spans="1:30" x14ac:dyDescent="0.3">
      <c r="A56" s="317"/>
      <c r="B56" s="317"/>
      <c r="C56" s="317"/>
      <c r="D56" s="317"/>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row>
    <row r="57" spans="1:30" x14ac:dyDescent="0.3">
      <c r="A57" s="317"/>
      <c r="B57" s="317"/>
      <c r="C57" s="317"/>
      <c r="D57" s="317"/>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row>
    <row r="58" spans="1:30" x14ac:dyDescent="0.3">
      <c r="A58" s="317"/>
      <c r="B58" s="317"/>
      <c r="C58" s="317"/>
      <c r="D58" s="317"/>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row>
    <row r="59" spans="1:30" x14ac:dyDescent="0.3">
      <c r="A59" s="317"/>
      <c r="B59" s="317"/>
      <c r="C59" s="317"/>
      <c r="D59" s="317"/>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row>
    <row r="60" spans="1:30" x14ac:dyDescent="0.3">
      <c r="A60" s="317"/>
      <c r="B60" s="317"/>
      <c r="C60" s="317"/>
      <c r="D60" s="317"/>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row>
    <row r="61" spans="1:30" x14ac:dyDescent="0.3">
      <c r="A61" s="317"/>
      <c r="B61" s="317"/>
      <c r="C61" s="317"/>
      <c r="D61" s="317"/>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row>
    <row r="62" spans="1:30" x14ac:dyDescent="0.3">
      <c r="A62" s="317"/>
      <c r="B62" s="317"/>
      <c r="C62" s="317"/>
      <c r="D62" s="317"/>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row>
    <row r="63" spans="1:30" x14ac:dyDescent="0.3">
      <c r="A63" s="317"/>
      <c r="B63" s="317"/>
      <c r="C63" s="317"/>
      <c r="D63" s="317"/>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row>
    <row r="64" spans="1:30" x14ac:dyDescent="0.3">
      <c r="A64" s="317"/>
      <c r="B64" s="317"/>
      <c r="C64" s="317"/>
      <c r="D64" s="317"/>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row>
    <row r="65" spans="1:30" x14ac:dyDescent="0.3">
      <c r="A65" s="317"/>
      <c r="B65" s="317"/>
      <c r="C65" s="317"/>
      <c r="D65" s="317"/>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row>
    <row r="66" spans="1:30" x14ac:dyDescent="0.3">
      <c r="A66" s="317"/>
      <c r="B66" s="317"/>
      <c r="C66" s="317"/>
      <c r="D66" s="317"/>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row>
    <row r="67" spans="1:30" x14ac:dyDescent="0.3">
      <c r="A67" s="317"/>
      <c r="B67" s="317"/>
      <c r="C67" s="317"/>
      <c r="D67" s="317"/>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row>
    <row r="68" spans="1:30" x14ac:dyDescent="0.3">
      <c r="A68" s="317"/>
      <c r="B68" s="317"/>
      <c r="C68" s="317"/>
      <c r="D68" s="317"/>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row>
    <row r="69" spans="1:30" x14ac:dyDescent="0.3">
      <c r="A69" s="317"/>
      <c r="B69" s="317"/>
      <c r="C69" s="317"/>
      <c r="D69" s="317"/>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row>
    <row r="70" spans="1:30" x14ac:dyDescent="0.3">
      <c r="A70" s="317"/>
      <c r="B70" s="317"/>
      <c r="C70" s="317"/>
      <c r="D70" s="317"/>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row>
    <row r="71" spans="1:30" x14ac:dyDescent="0.3">
      <c r="A71" s="317"/>
      <c r="B71" s="317"/>
      <c r="C71" s="317"/>
      <c r="D71" s="317"/>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row>
    <row r="72" spans="1:30" x14ac:dyDescent="0.3">
      <c r="A72" s="317"/>
      <c r="B72" s="317"/>
      <c r="C72" s="317"/>
      <c r="D72" s="317"/>
      <c r="E72" s="316"/>
      <c r="F72" s="316"/>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row>
    <row r="73" spans="1:30" x14ac:dyDescent="0.3">
      <c r="A73" s="317"/>
      <c r="B73" s="317"/>
      <c r="C73" s="317"/>
      <c r="D73" s="317"/>
      <c r="E73" s="316"/>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row>
    <row r="74" spans="1:30" x14ac:dyDescent="0.3">
      <c r="A74" s="317"/>
      <c r="B74" s="317"/>
      <c r="C74" s="317"/>
      <c r="D74" s="317"/>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row>
    <row r="75" spans="1:30" x14ac:dyDescent="0.3">
      <c r="A75" s="317"/>
      <c r="B75" s="317"/>
      <c r="C75" s="317"/>
      <c r="D75" s="317"/>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row>
    <row r="76" spans="1:30" x14ac:dyDescent="0.3">
      <c r="A76" s="317"/>
      <c r="B76" s="317"/>
      <c r="C76" s="317"/>
      <c r="D76" s="317"/>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row>
    <row r="77" spans="1:30" x14ac:dyDescent="0.3">
      <c r="A77" s="317"/>
      <c r="B77" s="317"/>
      <c r="C77" s="317"/>
      <c r="D77" s="317"/>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row>
    <row r="78" spans="1:30" x14ac:dyDescent="0.3">
      <c r="A78" s="317"/>
      <c r="B78" s="317"/>
      <c r="C78" s="317"/>
      <c r="D78" s="317"/>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row>
    <row r="79" spans="1:30" x14ac:dyDescent="0.3">
      <c r="A79" s="317"/>
      <c r="B79" s="317"/>
      <c r="C79" s="317"/>
      <c r="D79" s="317"/>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row>
    <row r="80" spans="1:30" x14ac:dyDescent="0.3">
      <c r="A80" s="317"/>
      <c r="B80" s="317"/>
      <c r="C80" s="317"/>
      <c r="D80" s="317"/>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row>
    <row r="81" spans="1:30" x14ac:dyDescent="0.3">
      <c r="A81" s="317"/>
      <c r="B81" s="317"/>
      <c r="C81" s="317"/>
      <c r="D81" s="317"/>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row>
    <row r="82" spans="1:30" x14ac:dyDescent="0.3">
      <c r="A82" s="317"/>
      <c r="B82" s="317"/>
      <c r="C82" s="317"/>
      <c r="D82" s="317"/>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row>
    <row r="83" spans="1:30" x14ac:dyDescent="0.3">
      <c r="A83" s="317"/>
      <c r="B83" s="317"/>
      <c r="C83" s="317"/>
      <c r="D83" s="317"/>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row>
    <row r="84" spans="1:30" x14ac:dyDescent="0.3">
      <c r="A84" s="317"/>
      <c r="B84" s="317"/>
      <c r="C84" s="317"/>
      <c r="D84" s="317"/>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row>
    <row r="85" spans="1:30" x14ac:dyDescent="0.3">
      <c r="A85" s="317"/>
      <c r="B85" s="317"/>
      <c r="C85" s="317"/>
      <c r="D85" s="317"/>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row>
    <row r="86" spans="1:30" x14ac:dyDescent="0.3">
      <c r="A86" s="317"/>
      <c r="B86" s="317"/>
      <c r="C86" s="317"/>
      <c r="D86" s="317"/>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row>
    <row r="87" spans="1:30" x14ac:dyDescent="0.3">
      <c r="A87" s="317"/>
      <c r="B87" s="317"/>
      <c r="C87" s="317"/>
      <c r="D87" s="317"/>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row>
    <row r="88" spans="1:30" x14ac:dyDescent="0.3">
      <c r="A88" s="317"/>
      <c r="B88" s="317"/>
      <c r="C88" s="317"/>
      <c r="D88" s="317"/>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row>
    <row r="89" spans="1:30" x14ac:dyDescent="0.3">
      <c r="A89" s="317"/>
      <c r="B89" s="317"/>
      <c r="C89" s="317"/>
      <c r="D89" s="317"/>
      <c r="E89" s="316"/>
      <c r="F89" s="316"/>
      <c r="G89" s="316"/>
      <c r="H89" s="316"/>
      <c r="I89" s="316"/>
      <c r="J89" s="316"/>
      <c r="K89" s="316"/>
      <c r="L89" s="316"/>
      <c r="M89" s="316"/>
      <c r="N89" s="316"/>
      <c r="O89" s="316"/>
      <c r="P89" s="316"/>
      <c r="Q89" s="316"/>
      <c r="R89" s="316"/>
      <c r="S89" s="316"/>
      <c r="T89" s="316"/>
      <c r="U89" s="316"/>
      <c r="V89" s="316"/>
      <c r="W89" s="316"/>
      <c r="X89" s="316"/>
      <c r="Y89" s="316"/>
      <c r="Z89" s="316"/>
      <c r="AA89" s="316"/>
      <c r="AB89" s="316"/>
      <c r="AC89" s="316"/>
      <c r="AD89" s="316"/>
    </row>
    <row r="90" spans="1:30" x14ac:dyDescent="0.3">
      <c r="A90" s="317"/>
      <c r="B90" s="317"/>
      <c r="C90" s="317"/>
      <c r="D90" s="317"/>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row>
    <row r="91" spans="1:30" x14ac:dyDescent="0.3">
      <c r="A91" s="317"/>
      <c r="B91" s="317"/>
      <c r="C91" s="317"/>
      <c r="D91" s="317"/>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row>
    <row r="92" spans="1:30" x14ac:dyDescent="0.3">
      <c r="A92" s="317"/>
      <c r="B92" s="317"/>
      <c r="C92" s="317"/>
      <c r="D92" s="317"/>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row>
    <row r="93" spans="1:30" x14ac:dyDescent="0.3">
      <c r="A93" s="317"/>
      <c r="B93" s="317"/>
      <c r="C93" s="317"/>
      <c r="D93" s="317"/>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row>
    <row r="94" spans="1:30" x14ac:dyDescent="0.3">
      <c r="A94" s="317"/>
      <c r="B94" s="317"/>
      <c r="C94" s="317"/>
      <c r="D94" s="317"/>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row>
    <row r="95" spans="1:30" x14ac:dyDescent="0.3">
      <c r="A95" s="317"/>
      <c r="B95" s="317"/>
      <c r="C95" s="317"/>
      <c r="D95" s="317"/>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row>
    <row r="96" spans="1:30" x14ac:dyDescent="0.3">
      <c r="A96" s="317"/>
      <c r="B96" s="317"/>
      <c r="C96" s="317"/>
      <c r="D96" s="317"/>
      <c r="E96" s="316"/>
      <c r="F96" s="316"/>
      <c r="G96" s="316"/>
      <c r="H96" s="316"/>
      <c r="I96" s="316"/>
      <c r="J96" s="316"/>
      <c r="K96" s="316"/>
      <c r="L96" s="316"/>
      <c r="M96" s="316"/>
      <c r="N96" s="316"/>
      <c r="O96" s="316"/>
      <c r="P96" s="316"/>
      <c r="Q96" s="316"/>
      <c r="R96" s="316"/>
      <c r="S96" s="316"/>
      <c r="T96" s="316"/>
      <c r="U96" s="316"/>
      <c r="V96" s="316"/>
      <c r="W96" s="316"/>
      <c r="X96" s="316"/>
      <c r="Y96" s="316"/>
      <c r="Z96" s="316"/>
      <c r="AA96" s="316"/>
      <c r="AB96" s="316"/>
      <c r="AC96" s="316"/>
      <c r="AD96" s="316"/>
    </row>
    <row r="97" spans="1:30" x14ac:dyDescent="0.3">
      <c r="A97" s="317"/>
      <c r="B97" s="317"/>
      <c r="C97" s="317"/>
      <c r="D97" s="317"/>
      <c r="E97" s="316"/>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row>
    <row r="98" spans="1:30" x14ac:dyDescent="0.3">
      <c r="A98" s="317"/>
      <c r="B98" s="317"/>
      <c r="C98" s="317"/>
      <c r="D98" s="317"/>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row>
    <row r="99" spans="1:30" x14ac:dyDescent="0.3">
      <c r="A99" s="317"/>
      <c r="B99" s="317"/>
      <c r="C99" s="317"/>
      <c r="D99" s="317"/>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row>
    <row r="100" spans="1:30" x14ac:dyDescent="0.3">
      <c r="A100" s="317"/>
      <c r="B100" s="317"/>
      <c r="C100" s="317"/>
      <c r="D100" s="317"/>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row>
    <row r="101" spans="1:30" x14ac:dyDescent="0.3">
      <c r="A101" s="317"/>
      <c r="B101" s="317"/>
      <c r="C101" s="317"/>
      <c r="D101" s="317"/>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row>
    <row r="102" spans="1:30" x14ac:dyDescent="0.3">
      <c r="A102" s="317"/>
      <c r="B102" s="317"/>
      <c r="C102" s="317"/>
      <c r="D102" s="317"/>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row>
    <row r="103" spans="1:30" x14ac:dyDescent="0.3">
      <c r="A103" s="317"/>
      <c r="B103" s="317"/>
      <c r="C103" s="317"/>
      <c r="D103" s="317"/>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row>
    <row r="104" spans="1:30" x14ac:dyDescent="0.3">
      <c r="A104" s="317"/>
      <c r="B104" s="317"/>
      <c r="C104" s="317"/>
      <c r="D104" s="317"/>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row>
    <row r="105" spans="1:30" x14ac:dyDescent="0.3">
      <c r="A105" s="317"/>
      <c r="B105" s="317"/>
      <c r="C105" s="317"/>
      <c r="D105" s="317"/>
      <c r="E105" s="316"/>
      <c r="F105" s="316"/>
      <c r="G105" s="316"/>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316"/>
    </row>
    <row r="106" spans="1:30" x14ac:dyDescent="0.3">
      <c r="A106" s="317"/>
      <c r="B106" s="317"/>
      <c r="C106" s="317"/>
      <c r="D106" s="317"/>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row>
    <row r="107" spans="1:30" x14ac:dyDescent="0.3">
      <c r="A107" s="317"/>
      <c r="B107" s="317"/>
      <c r="C107" s="317"/>
      <c r="D107" s="317"/>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6"/>
    </row>
    <row r="108" spans="1:30" x14ac:dyDescent="0.3">
      <c r="A108" s="317"/>
      <c r="B108" s="317"/>
      <c r="C108" s="317"/>
      <c r="D108" s="317"/>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row>
    <row r="109" spans="1:30" x14ac:dyDescent="0.3">
      <c r="A109" s="317"/>
      <c r="B109" s="317"/>
      <c r="C109" s="317"/>
      <c r="D109" s="317"/>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row>
    <row r="110" spans="1:30" x14ac:dyDescent="0.3">
      <c r="A110" s="317"/>
      <c r="B110" s="317"/>
      <c r="C110" s="317"/>
      <c r="D110" s="317"/>
      <c r="E110" s="316"/>
      <c r="F110" s="316"/>
      <c r="G110" s="316"/>
      <c r="H110" s="316"/>
      <c r="I110" s="316"/>
      <c r="J110" s="316"/>
      <c r="K110" s="316"/>
      <c r="L110" s="316"/>
      <c r="M110" s="316"/>
      <c r="N110" s="316"/>
      <c r="O110" s="316"/>
      <c r="P110" s="316"/>
      <c r="Q110" s="316"/>
      <c r="R110" s="316"/>
      <c r="S110" s="316"/>
      <c r="T110" s="316"/>
      <c r="U110" s="316"/>
      <c r="V110" s="316"/>
      <c r="W110" s="316"/>
      <c r="X110" s="316"/>
      <c r="Y110" s="316"/>
      <c r="Z110" s="316"/>
      <c r="AA110" s="316"/>
      <c r="AB110" s="316"/>
      <c r="AC110" s="316"/>
      <c r="AD110" s="316"/>
    </row>
    <row r="111" spans="1:30" x14ac:dyDescent="0.3">
      <c r="A111" s="317"/>
      <c r="B111" s="317"/>
      <c r="C111" s="317"/>
      <c r="D111" s="317"/>
      <c r="E111" s="316"/>
      <c r="F111" s="316"/>
      <c r="G111" s="316"/>
      <c r="H111" s="316"/>
      <c r="I111" s="316"/>
      <c r="J111" s="316"/>
      <c r="K111" s="316"/>
      <c r="L111" s="316"/>
      <c r="M111" s="316"/>
      <c r="N111" s="316"/>
      <c r="O111" s="316"/>
      <c r="P111" s="316"/>
      <c r="Q111" s="316"/>
      <c r="R111" s="316"/>
      <c r="S111" s="316"/>
      <c r="T111" s="316"/>
      <c r="U111" s="316"/>
      <c r="V111" s="316"/>
      <c r="W111" s="316"/>
      <c r="X111" s="316"/>
      <c r="Y111" s="316"/>
      <c r="Z111" s="316"/>
      <c r="AA111" s="316"/>
      <c r="AB111" s="316"/>
      <c r="AC111" s="316"/>
      <c r="AD111" s="316"/>
    </row>
    <row r="112" spans="1:30" x14ac:dyDescent="0.3">
      <c r="A112" s="317"/>
      <c r="B112" s="317"/>
      <c r="C112" s="317"/>
      <c r="D112" s="317"/>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row>
    <row r="113" spans="1:30" x14ac:dyDescent="0.3">
      <c r="A113" s="317"/>
      <c r="B113" s="317"/>
      <c r="C113" s="317"/>
      <c r="D113" s="317"/>
      <c r="E113" s="316"/>
      <c r="F113" s="316"/>
      <c r="G113" s="316"/>
      <c r="H113" s="316"/>
      <c r="I113" s="316"/>
      <c r="J113" s="316"/>
      <c r="K113" s="316"/>
      <c r="L113" s="316"/>
      <c r="M113" s="316"/>
      <c r="N113" s="316"/>
      <c r="O113" s="316"/>
      <c r="P113" s="316"/>
      <c r="Q113" s="316"/>
      <c r="R113" s="316"/>
      <c r="S113" s="316"/>
      <c r="T113" s="316"/>
      <c r="U113" s="316"/>
      <c r="V113" s="316"/>
      <c r="W113" s="316"/>
      <c r="X113" s="316"/>
      <c r="Y113" s="316"/>
      <c r="Z113" s="316"/>
      <c r="AA113" s="316"/>
      <c r="AB113" s="316"/>
      <c r="AC113" s="316"/>
      <c r="AD113" s="316"/>
    </row>
    <row r="114" spans="1:30" x14ac:dyDescent="0.3">
      <c r="A114" s="317"/>
      <c r="B114" s="317"/>
      <c r="C114" s="317"/>
      <c r="D114" s="317"/>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row>
    <row r="115" spans="1:30" x14ac:dyDescent="0.3">
      <c r="A115" s="317"/>
      <c r="B115" s="317"/>
      <c r="C115" s="317"/>
      <c r="D115" s="317"/>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2"/>
    <pageSetUpPr fitToPage="1"/>
  </sheetPr>
  <dimension ref="B1:Q60"/>
  <sheetViews>
    <sheetView view="pageBreakPreview" zoomScale="85" zoomScaleNormal="85" zoomScaleSheetLayoutView="85" zoomScalePageLayoutView="55" workbookViewId="0">
      <selection activeCell="I25" sqref="I25"/>
    </sheetView>
  </sheetViews>
  <sheetFormatPr defaultColWidth="9.109375" defaultRowHeight="21" customHeight="1" x14ac:dyDescent="0.25"/>
  <cols>
    <col min="1" max="1" width="3.5546875" style="2" customWidth="1"/>
    <col min="2" max="2" width="0.5546875" style="2" customWidth="1"/>
    <col min="3" max="3" width="14.33203125" style="2" customWidth="1"/>
    <col min="4" max="4" width="11.6640625" style="2" customWidth="1"/>
    <col min="5" max="5" width="24.5546875" style="2" customWidth="1"/>
    <col min="6" max="6" width="11.88671875" style="2" customWidth="1"/>
    <col min="7" max="7" width="10.109375" style="2" customWidth="1"/>
    <col min="8" max="8" width="11" style="2" customWidth="1"/>
    <col min="9" max="9" width="10.88671875" style="2" customWidth="1"/>
    <col min="10" max="10" width="10.109375" style="2" customWidth="1"/>
    <col min="11" max="11" width="19.88671875" style="2" customWidth="1"/>
    <col min="12" max="12" width="0.88671875" style="2" customWidth="1"/>
    <col min="13" max="13" width="10.88671875" style="2" hidden="1" customWidth="1"/>
    <col min="14" max="14" width="8" style="147" hidden="1" customWidth="1"/>
    <col min="15" max="15" width="8.88671875"/>
    <col min="16" max="16" width="9.109375" style="2" customWidth="1"/>
    <col min="17" max="16384" width="9.109375" style="2"/>
  </cols>
  <sheetData>
    <row r="1" spans="2:16" ht="18" thickBot="1" x14ac:dyDescent="0.35">
      <c r="C1" s="1" t="s">
        <v>1</v>
      </c>
      <c r="F1" s="30" t="s">
        <v>22</v>
      </c>
      <c r="H1" s="509" t="s">
        <v>151</v>
      </c>
      <c r="I1" s="510"/>
      <c r="J1" s="511"/>
      <c r="K1" s="157"/>
    </row>
    <row r="2" spans="2:16" ht="9" customHeight="1" x14ac:dyDescent="0.3">
      <c r="C2" s="1"/>
      <c r="F2" s="11"/>
      <c r="I2" s="11"/>
    </row>
    <row r="3" spans="2:16" ht="14.25" customHeight="1" x14ac:dyDescent="0.25">
      <c r="C3" s="516" t="s">
        <v>189</v>
      </c>
      <c r="D3" s="517"/>
      <c r="E3" s="517"/>
      <c r="F3" s="517"/>
      <c r="G3" s="517"/>
      <c r="H3" s="517"/>
      <c r="I3" s="518"/>
      <c r="J3" s="518"/>
      <c r="K3" s="518"/>
    </row>
    <row r="4" spans="2:16" ht="9" customHeight="1" x14ac:dyDescent="0.3">
      <c r="C4" s="38"/>
      <c r="D4" s="39"/>
      <c r="E4" s="39"/>
      <c r="F4" s="39"/>
      <c r="G4" s="39"/>
      <c r="H4" s="39"/>
      <c r="I4" s="39"/>
      <c r="J4" s="40"/>
      <c r="O4" s="2"/>
    </row>
    <row r="5" spans="2:16" ht="17.25" customHeight="1" x14ac:dyDescent="0.25">
      <c r="C5" s="429" t="s">
        <v>56</v>
      </c>
      <c r="D5" s="12" t="s">
        <v>3</v>
      </c>
      <c r="E5" s="144"/>
      <c r="F5" s="55" t="s">
        <v>130</v>
      </c>
      <c r="G5" s="521"/>
      <c r="H5" s="522"/>
      <c r="J5" s="12" t="s">
        <v>2</v>
      </c>
      <c r="K5" s="145"/>
    </row>
    <row r="6" spans="2:16" ht="6" customHeight="1" x14ac:dyDescent="0.25"/>
    <row r="7" spans="2:16" ht="18.899999999999999" customHeight="1" x14ac:dyDescent="0.25">
      <c r="C7" s="47" t="s">
        <v>21</v>
      </c>
      <c r="E7" s="515"/>
      <c r="F7" s="515"/>
      <c r="G7" s="526" t="s">
        <v>80</v>
      </c>
      <c r="H7" s="527"/>
      <c r="I7" s="525"/>
      <c r="J7" s="525"/>
      <c r="K7" s="525"/>
    </row>
    <row r="8" spans="2:16" ht="6" customHeight="1" x14ac:dyDescent="0.25">
      <c r="C8" s="47"/>
    </row>
    <row r="9" spans="2:16" ht="18.899999999999999" customHeight="1" x14ac:dyDescent="0.25">
      <c r="C9" s="47" t="s">
        <v>81</v>
      </c>
      <c r="D9" s="52"/>
      <c r="E9" s="212"/>
      <c r="G9" s="37" t="s">
        <v>83</v>
      </c>
      <c r="H9" s="528"/>
      <c r="I9" s="528"/>
      <c r="J9" s="528"/>
      <c r="K9" s="528"/>
    </row>
    <row r="10" spans="2:16" ht="6" customHeight="1" x14ac:dyDescent="0.25">
      <c r="C10" s="47"/>
    </row>
    <row r="11" spans="2:16" ht="5.25" customHeight="1" x14ac:dyDescent="0.25">
      <c r="B11" s="529"/>
      <c r="C11" s="530"/>
      <c r="D11" s="530"/>
      <c r="E11" s="530"/>
      <c r="F11" s="530"/>
      <c r="G11" s="530"/>
      <c r="H11" s="530"/>
      <c r="I11" s="530"/>
      <c r="J11" s="530"/>
      <c r="K11" s="530"/>
      <c r="L11" s="530"/>
      <c r="M11" s="4"/>
    </row>
    <row r="12" spans="2:16" ht="18.899999999999999" customHeight="1" x14ac:dyDescent="0.25">
      <c r="B12" s="529"/>
      <c r="C12" s="519" t="s">
        <v>41</v>
      </c>
      <c r="D12" s="520"/>
      <c r="F12" s="512">
        <f>Consolidation!$K$23</f>
        <v>0</v>
      </c>
      <c r="G12" s="513"/>
      <c r="H12" s="56"/>
      <c r="I12" s="21"/>
      <c r="J12" s="12" t="s">
        <v>49</v>
      </c>
      <c r="K12" s="20">
        <f>Consolidation!$K$24</f>
        <v>0</v>
      </c>
      <c r="L12" s="529"/>
      <c r="M12" s="146" t="s">
        <v>143</v>
      </c>
      <c r="N12" s="148">
        <f>SUM(F12,K12)</f>
        <v>0</v>
      </c>
      <c r="P12" s="134"/>
    </row>
    <row r="13" spans="2:16" ht="6" customHeight="1" x14ac:dyDescent="0.25">
      <c r="B13" s="529"/>
      <c r="H13" s="4"/>
      <c r="I13" s="4"/>
      <c r="J13" s="4"/>
      <c r="L13" s="529"/>
      <c r="M13" s="4"/>
      <c r="N13" s="148"/>
      <c r="P13" s="134"/>
    </row>
    <row r="14" spans="2:16" ht="18.75" customHeight="1" x14ac:dyDescent="0.25">
      <c r="B14" s="529"/>
      <c r="C14" s="523" t="s">
        <v>43</v>
      </c>
      <c r="D14" s="524"/>
      <c r="E14" s="139" t="s">
        <v>40</v>
      </c>
      <c r="F14" s="514">
        <f>Consolidation!$K$70-Consolidation!$K$48</f>
        <v>0</v>
      </c>
      <c r="G14" s="513"/>
      <c r="H14" s="498" t="s">
        <v>128</v>
      </c>
      <c r="I14" s="510"/>
      <c r="J14" s="510"/>
      <c r="K14" s="155">
        <f>Consolidation!$K$61</f>
        <v>0</v>
      </c>
      <c r="L14" s="529"/>
      <c r="M14" s="150" t="s">
        <v>149</v>
      </c>
      <c r="N14" s="151">
        <f>F14+F16-K14-K16</f>
        <v>0</v>
      </c>
      <c r="P14" s="134"/>
    </row>
    <row r="15" spans="2:16" ht="6" customHeight="1" x14ac:dyDescent="0.25">
      <c r="B15" s="529"/>
      <c r="C15" s="524"/>
      <c r="D15" s="524"/>
      <c r="E15" s="4"/>
      <c r="G15" s="4"/>
      <c r="H15" s="4"/>
      <c r="I15" s="4"/>
      <c r="J15" s="57"/>
      <c r="K15" s="19"/>
      <c r="L15" s="529"/>
      <c r="M15" s="150"/>
      <c r="N15" s="151"/>
      <c r="P15" s="134"/>
    </row>
    <row r="16" spans="2:16" ht="18.899999999999999" customHeight="1" x14ac:dyDescent="0.25">
      <c r="B16" s="529"/>
      <c r="C16" s="524"/>
      <c r="D16" s="524"/>
      <c r="E16" s="37" t="s">
        <v>42</v>
      </c>
      <c r="F16" s="512">
        <f>Consolidation!$K$48</f>
        <v>0</v>
      </c>
      <c r="G16" s="513"/>
      <c r="H16" s="498" t="s">
        <v>129</v>
      </c>
      <c r="I16" s="510"/>
      <c r="J16" s="510"/>
      <c r="K16" s="155">
        <f>Consolidation!$K$68</f>
        <v>0</v>
      </c>
      <c r="L16" s="529"/>
      <c r="M16" s="62" t="s">
        <v>148</v>
      </c>
      <c r="N16" s="149">
        <f>N12-N14</f>
        <v>0</v>
      </c>
      <c r="P16" s="153"/>
    </row>
    <row r="17" spans="2:16" ht="6" customHeight="1" x14ac:dyDescent="0.25">
      <c r="B17" s="529"/>
      <c r="H17" s="4"/>
      <c r="I17" s="4"/>
      <c r="J17" s="57"/>
      <c r="K17" s="19"/>
      <c r="L17" s="529"/>
      <c r="M17" s="146"/>
      <c r="N17" s="148"/>
      <c r="P17" s="134"/>
    </row>
    <row r="18" spans="2:16" ht="18.899999999999999" customHeight="1" x14ac:dyDescent="0.25">
      <c r="B18" s="529"/>
      <c r="C18" s="140" t="s">
        <v>45</v>
      </c>
      <c r="D18" s="47"/>
      <c r="E18"/>
      <c r="F18" s="531">
        <f>F12+K12-F14-F16</f>
        <v>0</v>
      </c>
      <c r="G18" s="531"/>
      <c r="H18" s="58"/>
      <c r="I18" s="59"/>
      <c r="J18" s="12" t="s">
        <v>50</v>
      </c>
      <c r="K18" s="156">
        <f>F18+K14+K16</f>
        <v>0</v>
      </c>
      <c r="L18" s="529"/>
      <c r="M18" s="146" t="s">
        <v>146</v>
      </c>
      <c r="N18" s="148">
        <f>K14</f>
        <v>0</v>
      </c>
      <c r="P18" s="134"/>
    </row>
    <row r="19" spans="2:16" ht="4.5" customHeight="1" x14ac:dyDescent="0.25">
      <c r="B19" s="529"/>
      <c r="C19" s="530"/>
      <c r="D19" s="530"/>
      <c r="E19" s="530"/>
      <c r="F19" s="530"/>
      <c r="G19" s="530"/>
      <c r="H19" s="530"/>
      <c r="I19" s="530"/>
      <c r="J19" s="530"/>
      <c r="K19" s="530"/>
      <c r="L19" s="530"/>
      <c r="M19" s="62"/>
      <c r="N19" s="149"/>
      <c r="O19" s="2"/>
      <c r="P19" s="133"/>
    </row>
    <row r="20" spans="2:16" ht="4.5" customHeight="1" x14ac:dyDescent="0.25">
      <c r="C20" s="47"/>
      <c r="D20" s="47"/>
      <c r="E20" s="48"/>
      <c r="F20" s="49"/>
      <c r="G20" s="50"/>
      <c r="H20" s="50"/>
      <c r="I20" s="51"/>
      <c r="J20" s="51"/>
      <c r="K20" s="48"/>
      <c r="M20" s="4"/>
      <c r="N20" s="148"/>
      <c r="O20" s="2"/>
      <c r="P20" s="134"/>
    </row>
    <row r="21" spans="2:16" ht="15.75" customHeight="1" x14ac:dyDescent="0.25">
      <c r="C21" s="429" t="s">
        <v>57</v>
      </c>
      <c r="D21" s="47"/>
      <c r="E21" s="48"/>
      <c r="F21" s="49"/>
      <c r="G21" s="50"/>
      <c r="H21" s="50"/>
      <c r="I21" s="51"/>
      <c r="J21" s="51"/>
      <c r="K21" s="48"/>
      <c r="M21" s="146" t="s">
        <v>147</v>
      </c>
      <c r="N21" s="148">
        <f>K16</f>
        <v>0</v>
      </c>
      <c r="O21" s="2"/>
      <c r="P21" s="134"/>
    </row>
    <row r="22" spans="2:16" ht="6" customHeight="1" x14ac:dyDescent="0.25">
      <c r="B22" s="158"/>
      <c r="C22" s="494"/>
      <c r="D22" s="494"/>
      <c r="E22" s="495"/>
      <c r="F22" s="158"/>
      <c r="G22" s="158"/>
      <c r="H22" s="158"/>
      <c r="I22" s="159"/>
      <c r="J22" s="159"/>
      <c r="K22" s="158"/>
      <c r="L22" s="158"/>
      <c r="N22" s="148"/>
      <c r="P22" s="134"/>
    </row>
    <row r="23" spans="2:16" ht="18.75" customHeight="1" x14ac:dyDescent="0.25">
      <c r="C23" s="12" t="s">
        <v>32</v>
      </c>
      <c r="J23" s="143" t="s">
        <v>46</v>
      </c>
      <c r="K23" s="143" t="s">
        <v>47</v>
      </c>
      <c r="M23" s="62" t="s">
        <v>145</v>
      </c>
      <c r="N23" s="149">
        <f>N16-N18-N21</f>
        <v>0</v>
      </c>
      <c r="P23" s="134"/>
    </row>
    <row r="24" spans="2:16" ht="21.75" customHeight="1" x14ac:dyDescent="0.25">
      <c r="C24" s="496" t="s">
        <v>154</v>
      </c>
      <c r="D24" s="497"/>
      <c r="E24" s="497"/>
      <c r="F24" s="501">
        <f>BudY1!R6</f>
        <v>0</v>
      </c>
      <c r="G24" s="501"/>
      <c r="H24" s="53"/>
      <c r="I24" s="21"/>
      <c r="J24" s="154">
        <v>46237</v>
      </c>
      <c r="K24" s="44">
        <f>J24+364</f>
        <v>46601</v>
      </c>
      <c r="M24" s="146" t="s">
        <v>144</v>
      </c>
      <c r="N24" s="148">
        <f>N14+N18+N21</f>
        <v>0</v>
      </c>
      <c r="P24" s="133"/>
    </row>
    <row r="25" spans="2:16" ht="21.75" customHeight="1" x14ac:dyDescent="0.25">
      <c r="D25" s="498" t="s">
        <v>153</v>
      </c>
      <c r="E25" s="498"/>
      <c r="F25" s="501">
        <f>BudY1!R8</f>
        <v>0</v>
      </c>
      <c r="G25" s="501"/>
      <c r="H25" s="53"/>
      <c r="I25" s="21"/>
      <c r="K25" s="4"/>
      <c r="P25" s="134"/>
    </row>
    <row r="26" spans="2:16" ht="21.75" customHeight="1" x14ac:dyDescent="0.25">
      <c r="C26" s="36"/>
      <c r="D26" s="500" t="s">
        <v>4</v>
      </c>
      <c r="E26" s="500"/>
      <c r="F26" s="504">
        <f>F24-F25</f>
        <v>0</v>
      </c>
      <c r="G26" s="504"/>
      <c r="H26" s="53"/>
      <c r="J26" s="37" t="s">
        <v>44</v>
      </c>
      <c r="K26" s="54">
        <f>F26-F28</f>
        <v>0</v>
      </c>
      <c r="M26" s="4"/>
      <c r="N26" s="148"/>
      <c r="P26" s="134"/>
    </row>
    <row r="27" spans="2:16" ht="6" customHeight="1" x14ac:dyDescent="0.25">
      <c r="B27" s="158"/>
      <c r="C27" s="494"/>
      <c r="D27" s="494"/>
      <c r="E27" s="495"/>
      <c r="F27" s="158"/>
      <c r="G27" s="158"/>
      <c r="H27" s="158"/>
      <c r="I27" s="159"/>
      <c r="J27" s="159"/>
      <c r="K27" s="158"/>
      <c r="L27" s="158"/>
      <c r="N27" s="148"/>
      <c r="P27" s="134"/>
    </row>
    <row r="28" spans="2:16" ht="21.75" customHeight="1" x14ac:dyDescent="0.25">
      <c r="C28" s="12" t="s">
        <v>33</v>
      </c>
      <c r="D28" s="503" t="s">
        <v>37</v>
      </c>
      <c r="E28" s="503"/>
      <c r="F28" s="502"/>
      <c r="G28" s="502"/>
      <c r="H28" s="135"/>
      <c r="I28" s="17"/>
      <c r="J28" s="45">
        <f>K24+3</f>
        <v>46604</v>
      </c>
      <c r="K28" s="44">
        <f>K24+365</f>
        <v>46966</v>
      </c>
      <c r="N28" s="148"/>
      <c r="O28" s="2"/>
      <c r="P28" s="133"/>
    </row>
    <row r="29" spans="2:16" ht="21.75" customHeight="1" x14ac:dyDescent="0.25">
      <c r="C29" s="496" t="s">
        <v>154</v>
      </c>
      <c r="D29" s="497"/>
      <c r="E29" s="497"/>
      <c r="F29" s="499">
        <f>BudY2!R6</f>
        <v>0</v>
      </c>
      <c r="G29" s="499"/>
      <c r="H29" s="53"/>
      <c r="I29" s="21"/>
      <c r="J29" s="17"/>
      <c r="N29" s="148"/>
      <c r="O29" s="2"/>
      <c r="P29" s="134"/>
    </row>
    <row r="30" spans="2:16" ht="21.75" customHeight="1" x14ac:dyDescent="0.25">
      <c r="D30" s="498" t="s">
        <v>153</v>
      </c>
      <c r="E30" s="498"/>
      <c r="F30" s="501">
        <f>BudY2!R8</f>
        <v>0</v>
      </c>
      <c r="G30" s="501"/>
      <c r="H30" s="53"/>
      <c r="I30" s="21"/>
      <c r="J30" s="17"/>
      <c r="N30" s="148"/>
      <c r="O30" s="2"/>
      <c r="P30" s="134"/>
    </row>
    <row r="31" spans="2:16" ht="21.75" customHeight="1" x14ac:dyDescent="0.25">
      <c r="C31" s="36"/>
      <c r="D31" s="500" t="s">
        <v>4</v>
      </c>
      <c r="E31" s="500"/>
      <c r="F31" s="504">
        <f>F28+F29-F30</f>
        <v>0</v>
      </c>
      <c r="G31" s="504"/>
      <c r="H31" s="53"/>
      <c r="I31" s="17"/>
      <c r="J31" s="37" t="s">
        <v>44</v>
      </c>
      <c r="K31" s="54">
        <f>F31-F33</f>
        <v>0</v>
      </c>
      <c r="N31" s="148"/>
      <c r="P31" s="134"/>
    </row>
    <row r="32" spans="2:16" ht="6" customHeight="1" x14ac:dyDescent="0.25">
      <c r="B32" s="158"/>
      <c r="C32" s="494"/>
      <c r="D32" s="494"/>
      <c r="E32" s="495"/>
      <c r="F32" s="158"/>
      <c r="G32" s="158"/>
      <c r="H32" s="158"/>
      <c r="I32" s="159"/>
      <c r="J32" s="159"/>
      <c r="K32" s="158"/>
      <c r="L32" s="158"/>
      <c r="N32" s="148"/>
      <c r="P32" s="134"/>
    </row>
    <row r="33" spans="2:16" ht="21.75" customHeight="1" x14ac:dyDescent="0.25">
      <c r="C33" s="12" t="s">
        <v>34</v>
      </c>
      <c r="D33" s="503" t="s">
        <v>37</v>
      </c>
      <c r="E33" s="503"/>
      <c r="F33" s="502"/>
      <c r="G33" s="502"/>
      <c r="H33" s="135"/>
      <c r="I33" s="17"/>
      <c r="J33" s="45">
        <f>K28+3</f>
        <v>46969</v>
      </c>
      <c r="K33" s="44">
        <f>K28+365</f>
        <v>47331</v>
      </c>
      <c r="N33" s="148"/>
      <c r="O33" s="2"/>
      <c r="P33" s="133"/>
    </row>
    <row r="34" spans="2:16" ht="21.75" customHeight="1" x14ac:dyDescent="0.25">
      <c r="C34" s="496" t="s">
        <v>154</v>
      </c>
      <c r="D34" s="497"/>
      <c r="E34" s="497"/>
      <c r="F34" s="499">
        <f>BudY3!R6</f>
        <v>0</v>
      </c>
      <c r="G34" s="499"/>
      <c r="H34" s="53"/>
      <c r="I34" s="21"/>
      <c r="J34" s="17"/>
      <c r="N34" s="148"/>
      <c r="O34" s="2"/>
      <c r="P34" s="133"/>
    </row>
    <row r="35" spans="2:16" ht="21.75" customHeight="1" x14ac:dyDescent="0.25">
      <c r="D35" s="498" t="s">
        <v>153</v>
      </c>
      <c r="E35" s="498"/>
      <c r="F35" s="501">
        <f>BudY3!R8</f>
        <v>0</v>
      </c>
      <c r="G35" s="501"/>
      <c r="H35" s="53"/>
      <c r="I35" s="21"/>
      <c r="J35" s="17"/>
      <c r="N35" s="148"/>
      <c r="O35" s="2"/>
      <c r="P35" s="133"/>
    </row>
    <row r="36" spans="2:16" ht="21.75" customHeight="1" x14ac:dyDescent="0.25">
      <c r="C36" s="36"/>
      <c r="D36" s="500" t="s">
        <v>4</v>
      </c>
      <c r="E36" s="500"/>
      <c r="F36" s="504">
        <f>F33+F34-F35</f>
        <v>0</v>
      </c>
      <c r="G36" s="504"/>
      <c r="H36" s="53"/>
      <c r="I36" s="17"/>
      <c r="J36" s="37" t="s">
        <v>44</v>
      </c>
      <c r="K36" s="54">
        <f>F36-F38</f>
        <v>0</v>
      </c>
      <c r="N36" s="148"/>
    </row>
    <row r="37" spans="2:16" ht="6" customHeight="1" x14ac:dyDescent="0.25">
      <c r="B37" s="158"/>
      <c r="C37" s="494"/>
      <c r="D37" s="494"/>
      <c r="E37" s="495"/>
      <c r="F37" s="158"/>
      <c r="G37" s="158"/>
      <c r="H37" s="158"/>
      <c r="I37" s="159"/>
      <c r="J37" s="159"/>
      <c r="K37" s="158"/>
      <c r="L37" s="158"/>
      <c r="N37" s="148"/>
      <c r="P37" s="134"/>
    </row>
    <row r="38" spans="2:16" ht="21.75" customHeight="1" x14ac:dyDescent="0.25">
      <c r="C38" s="12" t="s">
        <v>35</v>
      </c>
      <c r="D38" s="503" t="s">
        <v>37</v>
      </c>
      <c r="E38" s="503"/>
      <c r="F38" s="502"/>
      <c r="G38" s="502"/>
      <c r="H38" s="135"/>
      <c r="I38" s="17"/>
      <c r="J38" s="45">
        <f>K33+3</f>
        <v>47334</v>
      </c>
      <c r="K38" s="44">
        <f>K33+365</f>
        <v>47696</v>
      </c>
      <c r="O38" s="2"/>
    </row>
    <row r="39" spans="2:16" ht="21.75" customHeight="1" x14ac:dyDescent="0.25">
      <c r="C39" s="496" t="s">
        <v>154</v>
      </c>
      <c r="D39" s="497"/>
      <c r="E39" s="497"/>
      <c r="F39" s="499">
        <f>BudY4!R6</f>
        <v>0</v>
      </c>
      <c r="G39" s="499"/>
      <c r="H39" s="53"/>
      <c r="I39" s="21"/>
      <c r="J39" s="17"/>
      <c r="O39" s="2"/>
    </row>
    <row r="40" spans="2:16" ht="21.75" customHeight="1" x14ac:dyDescent="0.25">
      <c r="D40" s="498" t="s">
        <v>153</v>
      </c>
      <c r="E40" s="498"/>
      <c r="F40" s="501">
        <f>BudY4!R8</f>
        <v>0</v>
      </c>
      <c r="G40" s="501"/>
      <c r="H40" s="53"/>
      <c r="I40" s="21"/>
      <c r="J40" s="17"/>
      <c r="O40" s="2"/>
    </row>
    <row r="41" spans="2:16" ht="21.75" customHeight="1" x14ac:dyDescent="0.25">
      <c r="C41" s="36"/>
      <c r="D41" s="500" t="s">
        <v>4</v>
      </c>
      <c r="E41" s="500"/>
      <c r="F41" s="504">
        <f>F38+F39-F40</f>
        <v>0</v>
      </c>
      <c r="G41" s="504"/>
      <c r="H41" s="53"/>
      <c r="I41" s="17"/>
      <c r="J41" s="37" t="s">
        <v>44</v>
      </c>
      <c r="K41" s="54">
        <f>F41-F43</f>
        <v>0</v>
      </c>
    </row>
    <row r="42" spans="2:16" ht="6" customHeight="1" x14ac:dyDescent="0.25">
      <c r="B42" s="158"/>
      <c r="C42" s="494"/>
      <c r="D42" s="494"/>
      <c r="E42" s="495"/>
      <c r="F42" s="158"/>
      <c r="G42" s="158"/>
      <c r="H42" s="158"/>
      <c r="I42" s="159"/>
      <c r="J42" s="159"/>
      <c r="K42" s="158"/>
      <c r="L42" s="158"/>
      <c r="N42" s="148"/>
      <c r="P42" s="134"/>
    </row>
    <row r="43" spans="2:16" ht="21.75" customHeight="1" x14ac:dyDescent="0.25">
      <c r="C43" s="12" t="s">
        <v>36</v>
      </c>
      <c r="D43" s="503" t="s">
        <v>37</v>
      </c>
      <c r="E43" s="503"/>
      <c r="F43" s="502"/>
      <c r="G43" s="502"/>
      <c r="H43" s="135"/>
      <c r="I43" s="17"/>
      <c r="J43" s="45">
        <f>K38+3</f>
        <v>47699</v>
      </c>
      <c r="K43" s="44">
        <f>K38+365</f>
        <v>48061</v>
      </c>
      <c r="O43" s="2"/>
    </row>
    <row r="44" spans="2:16" ht="21.75" customHeight="1" x14ac:dyDescent="0.25">
      <c r="C44" s="496" t="s">
        <v>154</v>
      </c>
      <c r="D44" s="497"/>
      <c r="E44" s="497"/>
      <c r="F44" s="499">
        <f>BudY5!R6</f>
        <v>0</v>
      </c>
      <c r="G44" s="499"/>
      <c r="H44" s="53"/>
      <c r="I44" s="21"/>
      <c r="J44" s="17"/>
      <c r="O44" s="2"/>
    </row>
    <row r="45" spans="2:16" ht="21.75" customHeight="1" x14ac:dyDescent="0.25">
      <c r="D45" s="498" t="s">
        <v>153</v>
      </c>
      <c r="E45" s="498"/>
      <c r="F45" s="501">
        <f>BudY5!R8</f>
        <v>0</v>
      </c>
      <c r="G45" s="501"/>
      <c r="H45" s="53"/>
      <c r="I45" s="21"/>
      <c r="J45" s="17"/>
      <c r="O45" s="2"/>
    </row>
    <row r="46" spans="2:16" ht="21.75" customHeight="1" x14ac:dyDescent="0.25">
      <c r="C46" s="36"/>
      <c r="D46" s="500" t="s">
        <v>4</v>
      </c>
      <c r="E46" s="500"/>
      <c r="F46" s="504">
        <f>F43+F44-F45</f>
        <v>0</v>
      </c>
      <c r="G46" s="504"/>
      <c r="H46" s="53"/>
      <c r="I46" s="17"/>
      <c r="J46" s="37" t="s">
        <v>44</v>
      </c>
      <c r="K46" s="54">
        <f>F46-F48</f>
        <v>0</v>
      </c>
    </row>
    <row r="47" spans="2:16" ht="6" customHeight="1" x14ac:dyDescent="0.25">
      <c r="B47" s="158"/>
      <c r="C47" s="494"/>
      <c r="D47" s="494"/>
      <c r="E47" s="495"/>
      <c r="F47" s="158"/>
      <c r="G47" s="158"/>
      <c r="H47" s="158"/>
      <c r="I47" s="159"/>
      <c r="J47" s="159"/>
      <c r="K47" s="158"/>
      <c r="L47" s="158"/>
      <c r="N47" s="148"/>
      <c r="P47" s="134"/>
    </row>
    <row r="48" spans="2:16" ht="17.25" customHeight="1" x14ac:dyDescent="0.25">
      <c r="C48" s="429" t="s">
        <v>58</v>
      </c>
      <c r="D48" s="4"/>
      <c r="E48" s="167" t="s">
        <v>183</v>
      </c>
      <c r="F48"/>
      <c r="G48"/>
      <c r="H48"/>
      <c r="O48" s="2"/>
    </row>
    <row r="49" spans="2:17" ht="16.5" customHeight="1" x14ac:dyDescent="0.25">
      <c r="B49" s="13" t="s">
        <v>23</v>
      </c>
      <c r="C49" s="14"/>
      <c r="D49" s="14"/>
      <c r="E49" s="14"/>
      <c r="F49" s="14"/>
      <c r="G49" s="14"/>
      <c r="H49" s="14"/>
      <c r="I49" s="14"/>
      <c r="J49" s="14"/>
      <c r="K49" s="15"/>
    </row>
    <row r="50" spans="2:17" ht="50.25" customHeight="1" x14ac:dyDescent="0.25">
      <c r="B50" s="508"/>
      <c r="C50" s="506"/>
      <c r="D50" s="506"/>
      <c r="E50" s="506"/>
      <c r="F50" s="506"/>
      <c r="G50" s="506"/>
      <c r="H50" s="506"/>
      <c r="I50" s="506"/>
      <c r="J50" s="506"/>
      <c r="K50" s="507"/>
    </row>
    <row r="51" spans="2:17" ht="6" customHeight="1" x14ac:dyDescent="0.25"/>
    <row r="52" spans="2:17" ht="16.5" customHeight="1" x14ac:dyDescent="0.25">
      <c r="B52" s="13" t="s">
        <v>95</v>
      </c>
      <c r="C52" s="14"/>
      <c r="D52" s="14"/>
      <c r="E52" s="14"/>
      <c r="F52" s="14"/>
      <c r="G52" s="14"/>
      <c r="H52" s="14"/>
      <c r="I52" s="14"/>
      <c r="J52" s="14"/>
      <c r="K52" s="15"/>
    </row>
    <row r="53" spans="2:17" ht="50.25" customHeight="1" x14ac:dyDescent="0.25">
      <c r="B53" s="505"/>
      <c r="C53" s="506"/>
      <c r="D53" s="506"/>
      <c r="E53" s="506"/>
      <c r="F53" s="506"/>
      <c r="G53" s="506"/>
      <c r="H53" s="506"/>
      <c r="I53" s="506"/>
      <c r="J53" s="506"/>
      <c r="K53" s="507"/>
    </row>
    <row r="54" spans="2:17" ht="6" customHeight="1" x14ac:dyDescent="0.25"/>
    <row r="55" spans="2:17" ht="16.5" customHeight="1" x14ac:dyDescent="0.25">
      <c r="B55" s="13" t="s">
        <v>96</v>
      </c>
      <c r="C55" s="14"/>
      <c r="D55" s="14"/>
      <c r="E55" s="14"/>
      <c r="F55" s="14"/>
      <c r="G55" s="14"/>
      <c r="H55" s="14"/>
      <c r="I55" s="14"/>
      <c r="J55" s="14"/>
      <c r="K55" s="15"/>
    </row>
    <row r="56" spans="2:17" ht="50.25" customHeight="1" x14ac:dyDescent="0.25">
      <c r="B56" s="505"/>
      <c r="C56" s="506"/>
      <c r="D56" s="506"/>
      <c r="E56" s="506"/>
      <c r="F56" s="506"/>
      <c r="G56" s="506"/>
      <c r="H56" s="506"/>
      <c r="I56" s="506"/>
      <c r="J56" s="506"/>
      <c r="K56" s="507"/>
    </row>
    <row r="57" spans="2:17" ht="6" customHeight="1" x14ac:dyDescent="0.25"/>
    <row r="58" spans="2:17" ht="16.5" customHeight="1" x14ac:dyDescent="0.25">
      <c r="B58" s="13" t="s">
        <v>55</v>
      </c>
      <c r="C58" s="14"/>
      <c r="D58" s="14"/>
      <c r="E58" s="14"/>
      <c r="F58" s="14"/>
      <c r="G58" s="14"/>
      <c r="H58" s="14"/>
      <c r="I58" s="14"/>
      <c r="J58" s="14"/>
      <c r="K58" s="15"/>
    </row>
    <row r="59" spans="2:17" ht="50.25" customHeight="1" x14ac:dyDescent="0.25">
      <c r="B59" s="505"/>
      <c r="C59" s="506"/>
      <c r="D59" s="506"/>
      <c r="E59" s="506"/>
      <c r="F59" s="506"/>
      <c r="G59" s="506"/>
      <c r="H59" s="506"/>
      <c r="I59" s="506"/>
      <c r="J59" s="506"/>
      <c r="K59" s="507"/>
    </row>
    <row r="60" spans="2:17" ht="4.5" customHeight="1" x14ac:dyDescent="0.25">
      <c r="N60" s="2"/>
      <c r="O60" s="2"/>
      <c r="P60" s="147"/>
      <c r="Q60"/>
    </row>
  </sheetData>
  <dataConsolidate/>
  <mergeCells count="67">
    <mergeCell ref="C27:E27"/>
    <mergeCell ref="D30:E30"/>
    <mergeCell ref="C24:E24"/>
    <mergeCell ref="F24:G24"/>
    <mergeCell ref="F18:G18"/>
    <mergeCell ref="F26:G26"/>
    <mergeCell ref="D25:E25"/>
    <mergeCell ref="F28:G28"/>
    <mergeCell ref="F25:G25"/>
    <mergeCell ref="B19:L19"/>
    <mergeCell ref="B12:B18"/>
    <mergeCell ref="F30:G30"/>
    <mergeCell ref="L12:L18"/>
    <mergeCell ref="D28:E28"/>
    <mergeCell ref="C22:E22"/>
    <mergeCell ref="F12:G12"/>
    <mergeCell ref="H1:J1"/>
    <mergeCell ref="H16:J16"/>
    <mergeCell ref="H14:J14"/>
    <mergeCell ref="F16:G16"/>
    <mergeCell ref="F14:G14"/>
    <mergeCell ref="E7:F7"/>
    <mergeCell ref="C3:K3"/>
    <mergeCell ref="C12:D12"/>
    <mergeCell ref="G5:H5"/>
    <mergeCell ref="C14:D16"/>
    <mergeCell ref="I7:K7"/>
    <mergeCell ref="G7:H7"/>
    <mergeCell ref="H9:K9"/>
    <mergeCell ref="B11:L11"/>
    <mergeCell ref="D26:E26"/>
    <mergeCell ref="B53:K53"/>
    <mergeCell ref="C47:E47"/>
    <mergeCell ref="B59:K59"/>
    <mergeCell ref="B50:K50"/>
    <mergeCell ref="B56:K56"/>
    <mergeCell ref="D46:E46"/>
    <mergeCell ref="D45:E45"/>
    <mergeCell ref="F46:G46"/>
    <mergeCell ref="F45:G45"/>
    <mergeCell ref="F36:G36"/>
    <mergeCell ref="C44:E44"/>
    <mergeCell ref="C42:E42"/>
    <mergeCell ref="D41:E41"/>
    <mergeCell ref="D43:E43"/>
    <mergeCell ref="C39:E39"/>
    <mergeCell ref="F43:G43"/>
    <mergeCell ref="D38:E38"/>
    <mergeCell ref="F41:G41"/>
    <mergeCell ref="F40:G40"/>
    <mergeCell ref="F44:G44"/>
    <mergeCell ref="C37:E37"/>
    <mergeCell ref="C34:E34"/>
    <mergeCell ref="D40:E40"/>
    <mergeCell ref="F29:G29"/>
    <mergeCell ref="D35:E35"/>
    <mergeCell ref="F39:G39"/>
    <mergeCell ref="D36:E36"/>
    <mergeCell ref="F35:G35"/>
    <mergeCell ref="F34:G34"/>
    <mergeCell ref="F38:G38"/>
    <mergeCell ref="F33:G33"/>
    <mergeCell ref="D33:E33"/>
    <mergeCell ref="C29:E29"/>
    <mergeCell ref="C32:E32"/>
    <mergeCell ref="D31:E31"/>
    <mergeCell ref="F31:G31"/>
  </mergeCells>
  <phoneticPr fontId="0" type="noConversion"/>
  <dataValidations xWindow="365" yWindow="338" count="17">
    <dataValidation allowBlank="1" showErrorMessage="1" sqref="K16 F14:G14 J28:K28 J43:K43 J38:K38 J33:K33 K14 K12 F18:H18 K24 F16:G16" xr:uid="{00000000-0002-0000-0300-000000000000}"/>
    <dataValidation allowBlank="1" showInputMessage="1" showErrorMessage="1" promptTitle="Total Income (in year)" prompt="Linked to budget sheets to show the total income due in this financial year" sqref="H24" xr:uid="{00000000-0002-0000-0300-000001000000}"/>
    <dataValidation allowBlank="1" showInputMessage="1" showErrorMessage="1" promptTitle="Budget Allocation" prompt="Linked to the budget sheets to show the total expenditure due in this financial year" sqref="H25" xr:uid="{00000000-0002-0000-0300-000002000000}"/>
    <dataValidation allowBlank="1" showInputMessage="1" showErrorMessage="1" promptTitle="Contribution etc" prompt="Calculates the balance between income and expentiture in the financial year." sqref="H26" xr:uid="{00000000-0002-0000-0300-000003000000}"/>
    <dataValidation allowBlank="1" showInputMessage="1" showErrorMessage="1" promptTitle="Contribution etc" prompt="Delete as appropriate to indicate if the balance in the year is a contribution / cost to Hope, or to be carried forward to the next financial year." sqref="C26" xr:uid="{00000000-0002-0000-0300-000004000000}"/>
    <dataValidation allowBlank="1" showInputMessage="1" showErrorMessage="1" promptTitle="Balance" prompt="Please indicate the status of this balance i.e_x000a_&quot;Contribution&quot;_x000a_&quot;Carry forward to next financial year&quot;_x000a_&quot;Cost to Hope&quot;_x000a_&quot;Balance in year&quot;" sqref="D26:E26 D46:E46 D36:E36 D31:E31 D41:E41" xr:uid="{00000000-0002-0000-0300-000005000000}"/>
    <dataValidation type="textLength" operator="equal" allowBlank="1" showInputMessage="1" showErrorMessage="1" errorTitle="Project Code" error="Please input project code (8 characters - usually 3 letters and 5 numbers)" promptTitle="Project Code" prompt="To be completed by finance" sqref="K5" xr:uid="{00000000-0002-0000-0300-000006000000}">
      <formula1>8</formula1>
    </dataValidation>
    <dataValidation allowBlank="1" showInputMessage="1" showErrorMessage="1" promptTitle="Staff Costs" prompt="see CHECK LIST for details_x000a__x000a_(NB - To move to new line hold the Alt key and press return)" sqref="B50:K50" xr:uid="{00000000-0002-0000-0300-000007000000}"/>
    <dataValidation allowBlank="1" showInputMessage="1" showErrorMessage="1" promptTitle="Funding Receivable" prompt="see CHECK LIST for details_x000a__x000a_(NB - To move to new line hold the Alt key and press return)" sqref="B53:K53" xr:uid="{00000000-0002-0000-0300-000008000000}"/>
    <dataValidation allowBlank="1" showInputMessage="1" showErrorMessage="1" promptTitle="Funding Conditions" prompt="see CHECK LIST for details_x000a__x000a_(NB - To move to new line hold the Alt key and press return)" sqref="B56:K56" xr:uid="{00000000-0002-0000-0300-000009000000}"/>
    <dataValidation allowBlank="1" showInputMessage="1" showErrorMessage="1" promptTitle="Financial and Non Financial ..." prompt="see CHECK LIST for details_x000a__x000a_(NB - To move to new line hold the Alt key and press return)" sqref="B59:K59" xr:uid="{00000000-0002-0000-0300-00000A000000}"/>
    <dataValidation type="whole" errorStyle="warning" operator="greaterThan" showInputMessage="1" showErrorMessage="1" errorTitle="Bringing Balances Forward" error="IMPORTANT - to request that a balance be carried forward you MUST complete the appropriate form" promptTitle="Brought forward balance" prompt="To carry forward balances into the following financial year a request MUST be submitted " sqref="H33 H38 H28 H43" xr:uid="{00000000-0002-0000-0300-00000B000000}">
      <formula1>50000000</formula1>
    </dataValidation>
    <dataValidation allowBlank="1" showInputMessage="1" showErrorMessage="1" promptTitle="Manager Responsibilities" prompt="Project Manager should ..._x000a_* be fully aware of their responsibilities in respect of the project _x000a_* liase with the administrator on task completion to ensure compliance with internal &amp; external policies &amp; procedures_x000a_(see Interest &amp; Responsibilities)" sqref="E7:F7" xr:uid="{00000000-0002-0000-0300-00000C000000}"/>
    <dataValidation allowBlank="1" showInputMessage="1" showErrorMessage="1" promptTitle="Administrator Responsibilities" prompt="The project administrator MAY be responsible for ..._x000a_* inputting project to PCB &amp;  ensuring details are updated as required._x000a_* raising invoices / claims._x000a_* checking project income &amp; expenditure._x000a_... TASKS SHOULD BE AGREED WITH PROJECT / LINE MANAGER" sqref="I7:K7" xr:uid="{00000000-0002-0000-0300-00000D000000}"/>
    <dataValidation allowBlank="1" showInputMessage="1" showErrorMessage="1" promptTitle="Expected Income for year" prompt="No entry required - Self Populating_x000a_" sqref="F24:G24" xr:uid="{00000000-0002-0000-0300-00000E000000}"/>
    <dataValidation allowBlank="1" showInputMessage="1" showErrorMessage="1" promptTitle="Planned Expenditure" prompt="No entry required - Self Populating" sqref="F25:G25" xr:uid="{00000000-0002-0000-0300-00000F000000}"/>
    <dataValidation type="whole" errorStyle="warning" operator="greaterThan" showInputMessage="1" showErrorMessage="1" errorTitle="Bringing Balances Forward" error="IMPORTANT - to request that a balance be carried forward you MUST complete the appropriate form" promptTitle="Brought forward balance" prompt="To carry balances across financial years a request MUST be submitted on an ACCRUED or DEFERRED income form." sqref="F28:G28 F33:G33 F38:G38 F43:G43" xr:uid="{00000000-0002-0000-0300-000010000000}">
      <formula1>50000000</formula1>
    </dataValidation>
  </dataValidations>
  <printOptions horizontalCentered="1" verticalCentered="1"/>
  <pageMargins left="0.27559055118110237" right="0.27559055118110237" top="0.19685039370078741" bottom="0.59055118110236227" header="0.23622047244094491" footer="0.35433070866141736"/>
  <pageSetup paperSize="9" scale="77" orientation="portrait" r:id="rId1"/>
  <headerFooter alignWithMargins="0">
    <oddFooter>&amp;L&amp;T &amp;D&amp;C&amp;Z&amp;F&amp;R&amp;A</oddFooter>
  </headerFooter>
  <extLst>
    <ext xmlns:x14="http://schemas.microsoft.com/office/spreadsheetml/2009/9/main" uri="{CCE6A557-97BC-4b89-ADB6-D9C93CAAB3DF}">
      <x14:dataValidations xmlns:xm="http://schemas.microsoft.com/office/excel/2006/main" xWindow="365" yWindow="338" count="5">
        <x14:dataValidation type="list" operator="notBetween" showInputMessage="1" showErrorMessage="1" errorTitle="Financial Year Period" error="Please select the appropriate financial year period from the drop down list. This MUST be the year in which the project will start." promptTitle="Financial Year" prompt="Please select the appropriate financial year period from the drop down list. This MUST be the year in which the project will start" xr:uid="{00000000-0002-0000-0300-000011000000}">
          <x14:formula1>
            <xm:f>Lists!$G$3:$G$7</xm:f>
          </x14:formula1>
          <xm:sqref>J24</xm:sqref>
        </x14:dataValidation>
        <x14:dataValidation type="list" errorStyle="information" allowBlank="1" showDropDown="1" showInputMessage="1" showErrorMessage="1" errorTitle="Research Projects" error="IMPORTANT!_x000a__x000a_If the project type is research then the 'Research Declaration' must be completed and signed. If the declaration is not returned the project will be set up as 'Other'" xr:uid="{00000000-0002-0000-0300-000012000000}">
          <x14:formula1>
            <xm:f>Lists!$E$5:$E$14</xm:f>
          </x14:formula1>
          <xm:sqref>D9</xm:sqref>
        </x14:dataValidation>
        <x14:dataValidation type="list" errorStyle="information" allowBlank="1" showInputMessage="1" showErrorMessage="1" promptTitle="Type of Project" prompt="Please select project type from drop down list. _x000a__x000a_If 'Other' please explain (in space to right of this cell)_x000a__x000a_RESEARCH projects should be processed though Colin Cooper" xr:uid="{00000000-0002-0000-0300-000013000000}">
          <x14:formula1>
            <xm:f>Lists!$E$3:$E$13</xm:f>
          </x14:formula1>
          <xm:sqref>E9</xm:sqref>
        </x14:dataValidation>
        <x14:dataValidation type="list" allowBlank="1" showInputMessage="1" showErrorMessage="1" errorTitle="Department or Subject Area" error="Please select appropriate Dept/Subject area from the drop down list." promptTitle="Deptartment" prompt="Please select appropriate department from the drop down list" xr:uid="{00000000-0002-0000-0300-000014000000}">
          <x14:formula1>
            <xm:f>Lists!$C$3:$C$36</xm:f>
          </x14:formula1>
          <xm:sqref>G5:H5</xm:sqref>
        </x14:dataValidation>
        <x14:dataValidation type="list" operator="equal" allowBlank="1" showInputMessage="1" showErrorMessage="1" errorTitle="Cost Centre" error="Please select appropriate costs centre from the drop down list" promptTitle="Cost Centre" prompt="Please select appropriate cost centre from drop down list. _x000a__x000a_Research projects must be processed though Colin Cooper." xr:uid="{00000000-0002-0000-0300-000015000000}">
          <x14:formula1>
            <xm:f>Lists!$A$3:$A$15</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5"/>
    <pageSetUpPr fitToPage="1"/>
  </sheetPr>
  <dimension ref="A1:U72"/>
  <sheetViews>
    <sheetView view="pageBreakPreview" zoomScale="90" zoomScaleNormal="80" zoomScaleSheetLayoutView="90" workbookViewId="0">
      <selection activeCell="E3" sqref="E3"/>
    </sheetView>
  </sheetViews>
  <sheetFormatPr defaultColWidth="9.109375" defaultRowHeight="13.8" x14ac:dyDescent="0.25"/>
  <cols>
    <col min="1" max="1" width="9.109375" style="152"/>
    <col min="2" max="2" width="20.6640625" style="257" customWidth="1"/>
    <col min="3" max="3" width="13.6640625" style="257" customWidth="1"/>
    <col min="4" max="4" width="5.5546875" style="257" customWidth="1"/>
    <col min="5" max="15" width="12.6640625" style="152" customWidth="1"/>
    <col min="16" max="16" width="14.33203125" style="152" customWidth="1"/>
    <col min="17" max="17" width="2.109375" style="152" customWidth="1"/>
    <col min="18" max="18" width="14.6640625" style="152" customWidth="1"/>
    <col min="19" max="16384" width="9.109375" style="152"/>
  </cols>
  <sheetData>
    <row r="1" spans="1:18" ht="24" customHeight="1" thickBot="1" x14ac:dyDescent="0.3">
      <c r="A1" s="214"/>
      <c r="B1" s="23" t="s">
        <v>172</v>
      </c>
      <c r="C1" s="536">
        <f>PROJECT!E7</f>
        <v>0</v>
      </c>
      <c r="D1" s="537"/>
      <c r="E1" s="537"/>
      <c r="F1" s="537"/>
      <c r="G1" s="538"/>
      <c r="H1" s="215"/>
      <c r="I1" s="23" t="s">
        <v>173</v>
      </c>
      <c r="J1" s="536">
        <f>PROJECT!I7</f>
        <v>0</v>
      </c>
      <c r="K1" s="537"/>
      <c r="L1" s="537"/>
      <c r="M1" s="537"/>
      <c r="N1" s="538"/>
      <c r="P1" s="23" t="s">
        <v>170</v>
      </c>
      <c r="Q1" s="534">
        <f>PROJECT!K5</f>
        <v>0</v>
      </c>
      <c r="R1" s="535"/>
    </row>
    <row r="2" spans="1:18" ht="3.75" customHeight="1" thickBot="1" x14ac:dyDescent="0.3">
      <c r="A2" s="214"/>
      <c r="B2" s="210"/>
      <c r="C2" s="37"/>
      <c r="D2" s="37"/>
    </row>
    <row r="3" spans="1:18" ht="21.75" customHeight="1" thickTop="1" thickBot="1" x14ac:dyDescent="0.3">
      <c r="A3" s="532" t="s">
        <v>174</v>
      </c>
      <c r="B3" s="533"/>
      <c r="C3" s="41">
        <f>PROJECT!J24</f>
        <v>46237</v>
      </c>
      <c r="D3" s="43" t="s">
        <v>48</v>
      </c>
      <c r="E3" s="42">
        <f>PROJECT!K24</f>
        <v>46601</v>
      </c>
      <c r="G3" s="23" t="s">
        <v>114</v>
      </c>
      <c r="H3" s="539">
        <f>PROJECT!E9</f>
        <v>0</v>
      </c>
      <c r="I3" s="540"/>
      <c r="L3" s="213" t="s">
        <v>220</v>
      </c>
      <c r="M3" s="541">
        <f>PROJECT!F12+PROJECT!K12</f>
        <v>0</v>
      </c>
      <c r="N3" s="542"/>
      <c r="O3" s="216"/>
      <c r="P3" s="23" t="s">
        <v>171</v>
      </c>
      <c r="Q3" s="578">
        <f>PROJECT!E5</f>
        <v>0</v>
      </c>
      <c r="R3" s="579"/>
    </row>
    <row r="4" spans="1:18" ht="13.2" x14ac:dyDescent="0.25">
      <c r="B4" s="152"/>
      <c r="C4" s="152"/>
      <c r="D4" s="152"/>
    </row>
    <row r="5" spans="1:18" s="217" customFormat="1" thickBot="1" x14ac:dyDescent="0.3">
      <c r="E5" s="218">
        <f>PROJECT!J24</f>
        <v>46237</v>
      </c>
      <c r="F5" s="218">
        <f>E5+31</f>
        <v>46268</v>
      </c>
      <c r="G5" s="218">
        <f t="shared" ref="G5:P5" si="0">F5+31</f>
        <v>46299</v>
      </c>
      <c r="H5" s="218">
        <f t="shared" si="0"/>
        <v>46330</v>
      </c>
      <c r="I5" s="218">
        <f t="shared" si="0"/>
        <v>46361</v>
      </c>
      <c r="J5" s="218">
        <f t="shared" si="0"/>
        <v>46392</v>
      </c>
      <c r="K5" s="218">
        <f t="shared" si="0"/>
        <v>46423</v>
      </c>
      <c r="L5" s="218">
        <f t="shared" si="0"/>
        <v>46454</v>
      </c>
      <c r="M5" s="218">
        <f t="shared" si="0"/>
        <v>46485</v>
      </c>
      <c r="N5" s="218">
        <f t="shared" si="0"/>
        <v>46516</v>
      </c>
      <c r="O5" s="218">
        <f t="shared" si="0"/>
        <v>46547</v>
      </c>
      <c r="P5" s="218">
        <f t="shared" si="0"/>
        <v>46578</v>
      </c>
      <c r="R5" s="217" t="s">
        <v>116</v>
      </c>
    </row>
    <row r="6" spans="1:18" ht="14.4" thickBot="1" x14ac:dyDescent="0.3">
      <c r="A6" s="500" t="s">
        <v>119</v>
      </c>
      <c r="B6" s="500"/>
      <c r="C6" s="500"/>
      <c r="D6" s="555"/>
      <c r="E6" s="219">
        <f>E23</f>
        <v>0</v>
      </c>
      <c r="F6" s="219">
        <f>F23</f>
        <v>0</v>
      </c>
      <c r="G6" s="219">
        <f t="shared" ref="G6:P6" si="1">G23</f>
        <v>0</v>
      </c>
      <c r="H6" s="219">
        <f t="shared" si="1"/>
        <v>0</v>
      </c>
      <c r="I6" s="219">
        <f t="shared" si="1"/>
        <v>0</v>
      </c>
      <c r="J6" s="219">
        <f t="shared" si="1"/>
        <v>0</v>
      </c>
      <c r="K6" s="219">
        <f t="shared" si="1"/>
        <v>0</v>
      </c>
      <c r="L6" s="219">
        <f t="shared" si="1"/>
        <v>0</v>
      </c>
      <c r="M6" s="219">
        <f t="shared" si="1"/>
        <v>0</v>
      </c>
      <c r="N6" s="219">
        <f t="shared" si="1"/>
        <v>0</v>
      </c>
      <c r="O6" s="219">
        <f t="shared" si="1"/>
        <v>0</v>
      </c>
      <c r="P6" s="219">
        <f t="shared" si="1"/>
        <v>0</v>
      </c>
      <c r="Q6" s="220"/>
      <c r="R6" s="221">
        <f>SUM(E6:P6)</f>
        <v>0</v>
      </c>
    </row>
    <row r="7" spans="1:18" ht="4.5" customHeight="1" thickBot="1" x14ac:dyDescent="0.3">
      <c r="A7" s="497"/>
      <c r="B7" s="497"/>
      <c r="C7" s="497"/>
      <c r="D7" s="497"/>
      <c r="E7" s="220"/>
      <c r="F7" s="220"/>
      <c r="G7" s="220"/>
      <c r="H7" s="220"/>
      <c r="I7" s="220"/>
      <c r="J7" s="220"/>
      <c r="K7" s="220"/>
      <c r="L7" s="220"/>
      <c r="M7" s="220"/>
      <c r="N7" s="220"/>
      <c r="O7" s="220"/>
      <c r="P7" s="220"/>
      <c r="Q7" s="220"/>
      <c r="R7" s="222"/>
    </row>
    <row r="8" spans="1:18" ht="14.4" thickBot="1" x14ac:dyDescent="0.3">
      <c r="A8" s="500" t="s">
        <v>120</v>
      </c>
      <c r="B8" s="500"/>
      <c r="C8" s="500"/>
      <c r="D8" s="555"/>
      <c r="E8" s="219">
        <f>SUM(E49)</f>
        <v>0</v>
      </c>
      <c r="F8" s="219">
        <f t="shared" ref="F8:P8" si="2">SUM(F49)</f>
        <v>0</v>
      </c>
      <c r="G8" s="219">
        <f t="shared" si="2"/>
        <v>0</v>
      </c>
      <c r="H8" s="219">
        <f t="shared" si="2"/>
        <v>0</v>
      </c>
      <c r="I8" s="219">
        <f t="shared" si="2"/>
        <v>0</v>
      </c>
      <c r="J8" s="219">
        <f t="shared" si="2"/>
        <v>0</v>
      </c>
      <c r="K8" s="219">
        <f t="shared" si="2"/>
        <v>0</v>
      </c>
      <c r="L8" s="219">
        <f t="shared" si="2"/>
        <v>0</v>
      </c>
      <c r="M8" s="219">
        <f t="shared" si="2"/>
        <v>0</v>
      </c>
      <c r="N8" s="219">
        <f t="shared" si="2"/>
        <v>0</v>
      </c>
      <c r="O8" s="219">
        <f t="shared" si="2"/>
        <v>0</v>
      </c>
      <c r="P8" s="219">
        <f t="shared" si="2"/>
        <v>0</v>
      </c>
      <c r="Q8" s="220"/>
      <c r="R8" s="221">
        <f>SUM(E8:P8)</f>
        <v>0</v>
      </c>
    </row>
    <row r="9" spans="1:18" ht="4.5" customHeight="1" thickBot="1" x14ac:dyDescent="0.3">
      <c r="A9" s="556"/>
      <c r="B9" s="556"/>
      <c r="C9" s="556"/>
      <c r="D9" s="556"/>
      <c r="E9" s="220"/>
      <c r="F9" s="220"/>
      <c r="G9" s="220"/>
      <c r="H9" s="220"/>
      <c r="I9" s="220"/>
      <c r="J9" s="220"/>
      <c r="K9" s="220"/>
      <c r="L9" s="220"/>
      <c r="M9" s="220"/>
      <c r="N9" s="220"/>
      <c r="O9" s="220"/>
      <c r="P9" s="220"/>
      <c r="Q9" s="220"/>
      <c r="R9" s="222"/>
    </row>
    <row r="10" spans="1:18" ht="14.4" thickBot="1" x14ac:dyDescent="0.3">
      <c r="A10" s="500" t="s">
        <v>121</v>
      </c>
      <c r="B10" s="500"/>
      <c r="C10" s="500"/>
      <c r="D10" s="555"/>
      <c r="E10" s="223">
        <f>E6-E8</f>
        <v>0</v>
      </c>
      <c r="F10" s="223">
        <f t="shared" ref="F10:P10" si="3">F6-F8</f>
        <v>0</v>
      </c>
      <c r="G10" s="223">
        <f t="shared" si="3"/>
        <v>0</v>
      </c>
      <c r="H10" s="223">
        <f t="shared" si="3"/>
        <v>0</v>
      </c>
      <c r="I10" s="223">
        <f t="shared" si="3"/>
        <v>0</v>
      </c>
      <c r="J10" s="223">
        <f t="shared" si="3"/>
        <v>0</v>
      </c>
      <c r="K10" s="223">
        <f t="shared" si="3"/>
        <v>0</v>
      </c>
      <c r="L10" s="223">
        <f t="shared" si="3"/>
        <v>0</v>
      </c>
      <c r="M10" s="223">
        <f t="shared" si="3"/>
        <v>0</v>
      </c>
      <c r="N10" s="223">
        <f t="shared" si="3"/>
        <v>0</v>
      </c>
      <c r="O10" s="223">
        <f t="shared" si="3"/>
        <v>0</v>
      </c>
      <c r="P10" s="223">
        <f t="shared" si="3"/>
        <v>0</v>
      </c>
      <c r="Q10" s="220"/>
      <c r="R10" s="224">
        <f>SUM(E10:P10)</f>
        <v>0</v>
      </c>
    </row>
    <row r="11" spans="1:18" ht="4.5" customHeight="1" thickBot="1" x14ac:dyDescent="0.3">
      <c r="A11" s="556"/>
      <c r="B11" s="556"/>
      <c r="C11" s="556"/>
      <c r="D11" s="556"/>
      <c r="E11" s="220"/>
      <c r="F11" s="220"/>
      <c r="G11" s="220"/>
      <c r="H11" s="220"/>
      <c r="I11" s="220"/>
      <c r="J11" s="220"/>
      <c r="K11" s="220"/>
      <c r="L11" s="220"/>
      <c r="M11" s="220"/>
      <c r="N11" s="220"/>
      <c r="O11" s="220"/>
      <c r="P11" s="220"/>
      <c r="Q11" s="220"/>
      <c r="R11" s="222"/>
    </row>
    <row r="12" spans="1:18" ht="15.75" customHeight="1" thickBot="1" x14ac:dyDescent="0.3">
      <c r="A12" s="500" t="s">
        <v>123</v>
      </c>
      <c r="B12" s="500"/>
      <c r="C12" s="500"/>
      <c r="D12" s="555"/>
      <c r="E12" s="225">
        <f>SUM(E59,E66)</f>
        <v>0</v>
      </c>
      <c r="F12" s="225">
        <f t="shared" ref="F12:P12" si="4">SUM(F59,F66)</f>
        <v>0</v>
      </c>
      <c r="G12" s="225">
        <f t="shared" si="4"/>
        <v>0</v>
      </c>
      <c r="H12" s="225">
        <f t="shared" si="4"/>
        <v>0</v>
      </c>
      <c r="I12" s="225">
        <f t="shared" si="4"/>
        <v>0</v>
      </c>
      <c r="J12" s="225">
        <f t="shared" si="4"/>
        <v>0</v>
      </c>
      <c r="K12" s="225">
        <f t="shared" si="4"/>
        <v>0</v>
      </c>
      <c r="L12" s="225">
        <f t="shared" si="4"/>
        <v>0</v>
      </c>
      <c r="M12" s="225">
        <f t="shared" si="4"/>
        <v>0</v>
      </c>
      <c r="N12" s="225">
        <f t="shared" si="4"/>
        <v>0</v>
      </c>
      <c r="O12" s="225">
        <f t="shared" si="4"/>
        <v>0</v>
      </c>
      <c r="P12" s="225">
        <f t="shared" si="4"/>
        <v>0</v>
      </c>
      <c r="Q12" s="220"/>
      <c r="R12" s="226">
        <f>SUM(E12:P12)</f>
        <v>0</v>
      </c>
    </row>
    <row r="13" spans="1:18" ht="4.5" customHeight="1" thickBot="1" x14ac:dyDescent="0.3">
      <c r="A13" s="556"/>
      <c r="B13" s="556"/>
      <c r="C13" s="556"/>
      <c r="D13" s="556"/>
      <c r="E13" s="220"/>
      <c r="F13" s="220"/>
      <c r="G13" s="220"/>
      <c r="H13" s="220"/>
      <c r="I13" s="220"/>
      <c r="J13" s="220"/>
      <c r="K13" s="220"/>
      <c r="L13" s="220"/>
      <c r="M13" s="220"/>
      <c r="N13" s="220"/>
      <c r="O13" s="220"/>
      <c r="P13" s="220"/>
      <c r="Q13" s="220"/>
      <c r="R13" s="222"/>
    </row>
    <row r="14" spans="1:18" ht="14.4" thickBot="1" x14ac:dyDescent="0.3">
      <c r="A14" s="500" t="s">
        <v>122</v>
      </c>
      <c r="B14" s="500"/>
      <c r="C14" s="500"/>
      <c r="D14" s="555"/>
      <c r="E14" s="227">
        <f t="shared" ref="E14:P14" si="5">E10-E12</f>
        <v>0</v>
      </c>
      <c r="F14" s="227">
        <f t="shared" si="5"/>
        <v>0</v>
      </c>
      <c r="G14" s="227">
        <f t="shared" si="5"/>
        <v>0</v>
      </c>
      <c r="H14" s="227">
        <f t="shared" si="5"/>
        <v>0</v>
      </c>
      <c r="I14" s="227">
        <f t="shared" si="5"/>
        <v>0</v>
      </c>
      <c r="J14" s="227">
        <f t="shared" si="5"/>
        <v>0</v>
      </c>
      <c r="K14" s="227">
        <f t="shared" si="5"/>
        <v>0</v>
      </c>
      <c r="L14" s="227">
        <f t="shared" si="5"/>
        <v>0</v>
      </c>
      <c r="M14" s="227">
        <f t="shared" si="5"/>
        <v>0</v>
      </c>
      <c r="N14" s="227">
        <f t="shared" si="5"/>
        <v>0</v>
      </c>
      <c r="O14" s="227">
        <f t="shared" si="5"/>
        <v>0</v>
      </c>
      <c r="P14" s="227">
        <f t="shared" si="5"/>
        <v>0</v>
      </c>
      <c r="Q14" s="220"/>
      <c r="R14" s="228">
        <f>SUM(E14:P14)</f>
        <v>0</v>
      </c>
    </row>
    <row r="15" spans="1:18" ht="4.5" customHeight="1" thickBot="1" x14ac:dyDescent="0.3">
      <c r="A15" s="556"/>
      <c r="B15" s="556"/>
      <c r="C15" s="556"/>
      <c r="D15" s="556"/>
      <c r="E15" s="220"/>
      <c r="F15" s="220"/>
      <c r="G15" s="220"/>
      <c r="H15" s="220"/>
      <c r="I15" s="220"/>
      <c r="J15" s="220"/>
      <c r="K15" s="220"/>
      <c r="L15" s="220"/>
      <c r="M15" s="220"/>
      <c r="N15" s="220"/>
      <c r="O15" s="220"/>
      <c r="P15" s="220"/>
      <c r="Q15" s="220"/>
      <c r="R15" s="222"/>
    </row>
    <row r="16" spans="1:18" ht="14.4" thickBot="1" x14ac:dyDescent="0.3">
      <c r="A16" s="500" t="s">
        <v>124</v>
      </c>
      <c r="B16" s="500"/>
      <c r="C16" s="500"/>
      <c r="D16" s="555"/>
      <c r="E16" s="225">
        <f>E25</f>
        <v>0</v>
      </c>
      <c r="F16" s="225">
        <f t="shared" ref="F16:P16" si="6">F25</f>
        <v>0</v>
      </c>
      <c r="G16" s="225">
        <f t="shared" si="6"/>
        <v>0</v>
      </c>
      <c r="H16" s="225">
        <f t="shared" si="6"/>
        <v>0</v>
      </c>
      <c r="I16" s="225">
        <f t="shared" si="6"/>
        <v>0</v>
      </c>
      <c r="J16" s="225">
        <f t="shared" si="6"/>
        <v>0</v>
      </c>
      <c r="K16" s="225">
        <f t="shared" si="6"/>
        <v>0</v>
      </c>
      <c r="L16" s="225">
        <f t="shared" si="6"/>
        <v>0</v>
      </c>
      <c r="M16" s="225">
        <f t="shared" si="6"/>
        <v>0</v>
      </c>
      <c r="N16" s="225">
        <f t="shared" si="6"/>
        <v>0</v>
      </c>
      <c r="O16" s="225">
        <f t="shared" si="6"/>
        <v>0</v>
      </c>
      <c r="P16" s="225">
        <f t="shared" si="6"/>
        <v>0</v>
      </c>
      <c r="Q16" s="220"/>
      <c r="R16" s="226">
        <f>SUM(E16:P16)</f>
        <v>0</v>
      </c>
    </row>
    <row r="17" spans="1:21" s="47" customFormat="1" ht="13.2" x14ac:dyDescent="0.25">
      <c r="B17" s="50"/>
      <c r="C17" s="50"/>
      <c r="D17" s="50"/>
      <c r="E17" s="229"/>
      <c r="F17" s="229"/>
      <c r="G17" s="229"/>
      <c r="H17" s="229"/>
      <c r="I17" s="229"/>
      <c r="J17" s="229"/>
      <c r="K17" s="229"/>
      <c r="L17" s="229"/>
      <c r="M17" s="229"/>
      <c r="N17" s="229"/>
      <c r="O17" s="229"/>
      <c r="P17" s="229"/>
      <c r="Q17" s="230"/>
      <c r="R17" s="229"/>
    </row>
    <row r="18" spans="1:21" s="231" customFormat="1" ht="15.75" customHeight="1" x14ac:dyDescent="0.25">
      <c r="A18" s="557" t="s">
        <v>176</v>
      </c>
      <c r="B18" s="557"/>
      <c r="C18" s="557"/>
      <c r="D18" s="557"/>
      <c r="E18" s="557"/>
      <c r="F18" s="557"/>
      <c r="G18" s="557"/>
      <c r="H18" s="557"/>
      <c r="I18" s="557"/>
      <c r="J18" s="557"/>
      <c r="K18" s="557"/>
      <c r="L18" s="557"/>
      <c r="M18" s="557"/>
      <c r="N18" s="557"/>
      <c r="O18" s="557"/>
      <c r="P18" s="557"/>
      <c r="Q18" s="557"/>
      <c r="R18" s="557"/>
    </row>
    <row r="19" spans="1:21" s="47" customFormat="1" ht="9.75" customHeight="1" x14ac:dyDescent="0.25">
      <c r="A19" s="140"/>
      <c r="B19" s="50"/>
      <c r="C19" s="50"/>
      <c r="D19" s="50"/>
      <c r="E19" s="229"/>
      <c r="F19" s="229"/>
      <c r="G19" s="229"/>
      <c r="H19" s="229"/>
      <c r="I19" s="229"/>
      <c r="J19" s="229"/>
      <c r="K19" s="229"/>
      <c r="L19" s="229"/>
      <c r="M19" s="229"/>
      <c r="N19" s="229"/>
      <c r="O19" s="229"/>
      <c r="P19" s="229"/>
      <c r="Q19" s="230"/>
      <c r="R19" s="229"/>
    </row>
    <row r="20" spans="1:21" s="47" customFormat="1" ht="13.2" x14ac:dyDescent="0.25">
      <c r="A20" s="140" t="s">
        <v>102</v>
      </c>
      <c r="B20" s="50"/>
      <c r="C20" s="50"/>
      <c r="D20" s="50"/>
      <c r="E20" s="229"/>
      <c r="F20" s="229"/>
      <c r="G20" s="229"/>
      <c r="H20" s="229"/>
      <c r="I20" s="229"/>
      <c r="J20" s="229"/>
      <c r="K20" s="229"/>
      <c r="L20" s="229"/>
      <c r="M20" s="229"/>
      <c r="N20" s="229"/>
      <c r="O20" s="229"/>
      <c r="P20" s="229"/>
      <c r="Q20" s="230"/>
      <c r="R20" s="229"/>
    </row>
    <row r="21" spans="1:21" s="238" customFormat="1" ht="13.2" x14ac:dyDescent="0.25">
      <c r="A21" s="232"/>
      <c r="B21" s="543" t="s">
        <v>39</v>
      </c>
      <c r="C21" s="544"/>
      <c r="D21" s="545"/>
      <c r="E21" s="233"/>
      <c r="F21" s="234"/>
      <c r="G21" s="234"/>
      <c r="H21" s="234"/>
      <c r="I21" s="234"/>
      <c r="J21" s="234"/>
      <c r="K21" s="318"/>
      <c r="L21" s="318"/>
      <c r="M21" s="318"/>
      <c r="N21" s="318"/>
      <c r="O21" s="234"/>
      <c r="P21" s="235"/>
      <c r="Q21" s="236"/>
      <c r="R21" s="237">
        <f>SUM(E21:P21)</f>
        <v>0</v>
      </c>
    </row>
    <row r="22" spans="1:21" s="238" customFormat="1" ht="13.2" x14ac:dyDescent="0.25">
      <c r="A22" s="239"/>
      <c r="B22" s="546" t="s">
        <v>38</v>
      </c>
      <c r="C22" s="547"/>
      <c r="D22" s="548"/>
      <c r="E22" s="240"/>
      <c r="F22" s="241"/>
      <c r="G22" s="241"/>
      <c r="H22" s="241"/>
      <c r="I22" s="241"/>
      <c r="J22" s="138"/>
      <c r="K22" s="138"/>
      <c r="L22" s="138"/>
      <c r="M22" s="138"/>
      <c r="N22" s="138"/>
      <c r="O22" s="241"/>
      <c r="P22" s="242"/>
      <c r="Q22" s="236"/>
      <c r="R22" s="243">
        <f>SUM(E22:P22)</f>
        <v>0</v>
      </c>
    </row>
    <row r="23" spans="1:21" s="140" customFormat="1" ht="13.2" x14ac:dyDescent="0.25">
      <c r="A23" s="552" t="s">
        <v>118</v>
      </c>
      <c r="B23" s="553"/>
      <c r="C23" s="553"/>
      <c r="D23" s="554"/>
      <c r="E23" s="244">
        <f>SUM(E21:E22)</f>
        <v>0</v>
      </c>
      <c r="F23" s="245">
        <f>SUM(F21:F22)</f>
        <v>0</v>
      </c>
      <c r="G23" s="245">
        <f t="shared" ref="G23:P23" si="7">SUM(G21:G22)</f>
        <v>0</v>
      </c>
      <c r="H23" s="245">
        <f t="shared" si="7"/>
        <v>0</v>
      </c>
      <c r="I23" s="245">
        <f t="shared" si="7"/>
        <v>0</v>
      </c>
      <c r="J23" s="245">
        <f t="shared" si="7"/>
        <v>0</v>
      </c>
      <c r="K23" s="245">
        <f t="shared" si="7"/>
        <v>0</v>
      </c>
      <c r="L23" s="245">
        <f t="shared" si="7"/>
        <v>0</v>
      </c>
      <c r="M23" s="245">
        <f t="shared" si="7"/>
        <v>0</v>
      </c>
      <c r="N23" s="245">
        <f t="shared" si="7"/>
        <v>0</v>
      </c>
      <c r="O23" s="245">
        <f t="shared" si="7"/>
        <v>0</v>
      </c>
      <c r="P23" s="246">
        <f t="shared" si="7"/>
        <v>0</v>
      </c>
      <c r="Q23" s="247"/>
      <c r="R23" s="248">
        <f>SUM(R21:R22)</f>
        <v>0</v>
      </c>
    </row>
    <row r="24" spans="1:21" s="251" customFormat="1" ht="4.5" customHeight="1" x14ac:dyDescent="0.25">
      <c r="A24" s="249"/>
      <c r="B24" s="249"/>
      <c r="C24" s="249"/>
      <c r="D24" s="249"/>
      <c r="E24" s="250"/>
      <c r="F24" s="250"/>
      <c r="G24" s="250"/>
      <c r="H24" s="250"/>
      <c r="I24" s="250"/>
      <c r="J24" s="250"/>
      <c r="K24" s="250"/>
      <c r="L24" s="250"/>
      <c r="M24" s="250"/>
      <c r="N24" s="250"/>
      <c r="O24" s="250"/>
      <c r="P24" s="250"/>
      <c r="Q24" s="250"/>
      <c r="R24" s="250"/>
    </row>
    <row r="25" spans="1:21" s="238" customFormat="1" ht="13.2" x14ac:dyDescent="0.25">
      <c r="A25" s="580" t="s">
        <v>125</v>
      </c>
      <c r="B25" s="581"/>
      <c r="C25" s="581"/>
      <c r="D25" s="252"/>
      <c r="E25" s="253">
        <f>E21/(100-($D$25*100))*($D$25*100)</f>
        <v>0</v>
      </c>
      <c r="F25" s="254">
        <f t="shared" ref="F25:P25" si="8">F21/(100-($D$25*100))*($D$25*100)</f>
        <v>0</v>
      </c>
      <c r="G25" s="254">
        <f t="shared" si="8"/>
        <v>0</v>
      </c>
      <c r="H25" s="254">
        <f t="shared" si="8"/>
        <v>0</v>
      </c>
      <c r="I25" s="254">
        <f t="shared" si="8"/>
        <v>0</v>
      </c>
      <c r="J25" s="254">
        <f t="shared" si="8"/>
        <v>0</v>
      </c>
      <c r="K25" s="254">
        <f t="shared" si="8"/>
        <v>0</v>
      </c>
      <c r="L25" s="254">
        <f t="shared" si="8"/>
        <v>0</v>
      </c>
      <c r="M25" s="254">
        <f t="shared" si="8"/>
        <v>0</v>
      </c>
      <c r="N25" s="254">
        <f t="shared" si="8"/>
        <v>0</v>
      </c>
      <c r="O25" s="254">
        <f t="shared" si="8"/>
        <v>0</v>
      </c>
      <c r="P25" s="254">
        <f t="shared" si="8"/>
        <v>0</v>
      </c>
      <c r="Q25" s="255"/>
      <c r="R25" s="256">
        <f>SUM(E25:P25)</f>
        <v>0</v>
      </c>
    </row>
    <row r="26" spans="1:21" ht="4.5" customHeight="1" x14ac:dyDescent="0.25">
      <c r="E26" s="258"/>
      <c r="F26" s="258"/>
      <c r="G26" s="258"/>
      <c r="H26" s="258"/>
      <c r="I26" s="258"/>
      <c r="J26" s="258"/>
      <c r="K26" s="258"/>
      <c r="L26" s="258"/>
      <c r="M26" s="258"/>
      <c r="N26" s="258"/>
      <c r="O26" s="258"/>
      <c r="P26" s="258"/>
      <c r="Q26" s="258"/>
      <c r="R26" s="247"/>
    </row>
    <row r="27" spans="1:21" s="251" customFormat="1" ht="13.2" x14ac:dyDescent="0.25">
      <c r="A27" s="140" t="s">
        <v>99</v>
      </c>
      <c r="B27" s="249"/>
      <c r="C27" s="249"/>
      <c r="D27" s="249"/>
      <c r="E27" s="250"/>
      <c r="F27" s="250"/>
      <c r="G27" s="250"/>
      <c r="H27" s="250"/>
      <c r="I27" s="250"/>
      <c r="J27" s="250"/>
      <c r="K27" s="250"/>
      <c r="L27" s="250"/>
      <c r="M27" s="250"/>
      <c r="N27" s="250"/>
      <c r="O27" s="250"/>
      <c r="P27" s="250"/>
      <c r="Q27" s="250"/>
      <c r="R27" s="250"/>
    </row>
    <row r="28" spans="1:21" s="47" customFormat="1" ht="13.2" x14ac:dyDescent="0.25">
      <c r="A28" s="549" t="s">
        <v>109</v>
      </c>
      <c r="B28" s="550"/>
      <c r="C28" s="550"/>
      <c r="D28" s="551"/>
      <c r="E28" s="259"/>
      <c r="F28" s="260"/>
      <c r="G28" s="260"/>
      <c r="H28" s="260"/>
      <c r="I28" s="260"/>
      <c r="J28" s="260"/>
      <c r="K28" s="260"/>
      <c r="L28" s="260"/>
      <c r="M28" s="260"/>
      <c r="N28" s="260"/>
      <c r="O28" s="260"/>
      <c r="P28" s="261"/>
      <c r="Q28" s="262"/>
      <c r="R28" s="263"/>
    </row>
    <row r="29" spans="1:21" s="47" customFormat="1" ht="13.2" x14ac:dyDescent="0.25">
      <c r="A29" s="264" t="s">
        <v>20</v>
      </c>
      <c r="B29" s="602" t="s">
        <v>61</v>
      </c>
      <c r="C29" s="603"/>
      <c r="D29" s="265" t="s">
        <v>117</v>
      </c>
      <c r="E29" s="240"/>
      <c r="F29" s="241"/>
      <c r="G29" s="241"/>
      <c r="H29" s="241"/>
      <c r="I29" s="241"/>
      <c r="J29" s="241"/>
      <c r="K29" s="241"/>
      <c r="L29" s="241"/>
      <c r="M29" s="241"/>
      <c r="N29" s="241"/>
      <c r="O29" s="241"/>
      <c r="P29" s="242"/>
      <c r="Q29" s="230"/>
      <c r="R29" s="266">
        <f t="shared" ref="R29:R48" si="9">SUM(E29:P29)</f>
        <v>0</v>
      </c>
    </row>
    <row r="30" spans="1:21" s="47" customFormat="1" ht="13.2" x14ac:dyDescent="0.25">
      <c r="A30" s="267" t="s">
        <v>20</v>
      </c>
      <c r="B30" s="602" t="s">
        <v>61</v>
      </c>
      <c r="C30" s="603"/>
      <c r="D30" s="265" t="s">
        <v>117</v>
      </c>
      <c r="E30" s="240"/>
      <c r="F30" s="241"/>
      <c r="G30" s="241"/>
      <c r="H30" s="241"/>
      <c r="I30" s="241"/>
      <c r="J30" s="241"/>
      <c r="K30" s="241"/>
      <c r="L30" s="241"/>
      <c r="M30" s="241"/>
      <c r="N30" s="241"/>
      <c r="O30" s="241"/>
      <c r="P30" s="242"/>
      <c r="Q30" s="230"/>
      <c r="R30" s="266">
        <f t="shared" si="9"/>
        <v>0</v>
      </c>
    </row>
    <row r="31" spans="1:21" s="47" customFormat="1" ht="13.2" x14ac:dyDescent="0.25">
      <c r="A31" s="268">
        <v>2000</v>
      </c>
      <c r="B31" s="564" t="s">
        <v>5</v>
      </c>
      <c r="C31" s="565"/>
      <c r="D31" s="565"/>
      <c r="E31" s="240"/>
      <c r="F31" s="241"/>
      <c r="G31" s="241"/>
      <c r="H31" s="241"/>
      <c r="I31" s="241"/>
      <c r="J31" s="241"/>
      <c r="K31" s="241"/>
      <c r="L31" s="138"/>
      <c r="M31" s="138"/>
      <c r="N31" s="138"/>
      <c r="O31" s="138"/>
      <c r="P31" s="242"/>
      <c r="Q31" s="230"/>
      <c r="R31" s="266">
        <f t="shared" si="9"/>
        <v>0</v>
      </c>
    </row>
    <row r="32" spans="1:21" s="47" customFormat="1" ht="13.2" x14ac:dyDescent="0.25">
      <c r="A32" s="268">
        <v>2001</v>
      </c>
      <c r="B32" s="564" t="s">
        <v>6</v>
      </c>
      <c r="C32" s="565"/>
      <c r="D32" s="565"/>
      <c r="E32" s="240"/>
      <c r="F32" s="241"/>
      <c r="G32" s="241"/>
      <c r="H32" s="241"/>
      <c r="I32" s="241"/>
      <c r="J32" s="241"/>
      <c r="K32" s="241"/>
      <c r="L32" s="138"/>
      <c r="M32" s="138"/>
      <c r="N32" s="138"/>
      <c r="O32" s="138"/>
      <c r="P32" s="242"/>
      <c r="Q32" s="230"/>
      <c r="R32" s="266">
        <f t="shared" si="9"/>
        <v>0</v>
      </c>
      <c r="U32" s="238"/>
    </row>
    <row r="33" spans="1:18" s="47" customFormat="1" ht="13.2" x14ac:dyDescent="0.25">
      <c r="A33" s="268">
        <v>2002</v>
      </c>
      <c r="B33" s="564" t="s">
        <v>7</v>
      </c>
      <c r="C33" s="565"/>
      <c r="D33" s="565"/>
      <c r="E33" s="240"/>
      <c r="F33" s="241"/>
      <c r="G33" s="241"/>
      <c r="H33" s="241"/>
      <c r="I33" s="241"/>
      <c r="J33" s="241"/>
      <c r="K33" s="241"/>
      <c r="L33" s="138"/>
      <c r="M33" s="138"/>
      <c r="N33" s="138"/>
      <c r="O33" s="138"/>
      <c r="P33" s="242"/>
      <c r="Q33" s="230"/>
      <c r="R33" s="266">
        <f t="shared" si="9"/>
        <v>0</v>
      </c>
    </row>
    <row r="34" spans="1:18" s="47" customFormat="1" ht="13.2" x14ac:dyDescent="0.25">
      <c r="A34" s="268">
        <v>2003</v>
      </c>
      <c r="B34" s="564" t="s">
        <v>8</v>
      </c>
      <c r="C34" s="565"/>
      <c r="D34" s="565"/>
      <c r="E34" s="240"/>
      <c r="F34" s="241"/>
      <c r="G34" s="241"/>
      <c r="H34" s="241"/>
      <c r="I34" s="241"/>
      <c r="J34" s="241"/>
      <c r="K34" s="241"/>
      <c r="L34" s="138"/>
      <c r="M34" s="138"/>
      <c r="N34" s="138"/>
      <c r="O34" s="138"/>
      <c r="P34" s="242"/>
      <c r="Q34" s="230"/>
      <c r="R34" s="266">
        <f t="shared" si="9"/>
        <v>0</v>
      </c>
    </row>
    <row r="35" spans="1:18" ht="13.2" x14ac:dyDescent="0.25">
      <c r="A35" s="268">
        <v>2004</v>
      </c>
      <c r="B35" s="564" t="s">
        <v>9</v>
      </c>
      <c r="C35" s="565"/>
      <c r="D35" s="565"/>
      <c r="E35" s="240"/>
      <c r="F35" s="241"/>
      <c r="G35" s="241"/>
      <c r="H35" s="241"/>
      <c r="I35" s="241"/>
      <c r="J35" s="241"/>
      <c r="K35" s="241"/>
      <c r="L35" s="138"/>
      <c r="M35" s="138"/>
      <c r="N35" s="138"/>
      <c r="O35" s="138"/>
      <c r="P35" s="242"/>
      <c r="Q35" s="258"/>
      <c r="R35" s="266">
        <f t="shared" si="9"/>
        <v>0</v>
      </c>
    </row>
    <row r="36" spans="1:18" ht="13.2" x14ac:dyDescent="0.25">
      <c r="A36" s="268">
        <v>2005</v>
      </c>
      <c r="B36" s="564" t="s">
        <v>10</v>
      </c>
      <c r="C36" s="565"/>
      <c r="D36" s="565"/>
      <c r="E36" s="240"/>
      <c r="F36" s="241"/>
      <c r="G36" s="241"/>
      <c r="H36" s="241"/>
      <c r="I36" s="241"/>
      <c r="J36" s="241"/>
      <c r="K36" s="241"/>
      <c r="L36" s="138"/>
      <c r="M36" s="138"/>
      <c r="N36" s="138"/>
      <c r="O36" s="138"/>
      <c r="P36" s="242"/>
      <c r="Q36" s="258"/>
      <c r="R36" s="266">
        <f t="shared" si="9"/>
        <v>0</v>
      </c>
    </row>
    <row r="37" spans="1:18" ht="13.2" x14ac:dyDescent="0.25">
      <c r="A37" s="268">
        <v>2006</v>
      </c>
      <c r="B37" s="564" t="s">
        <v>11</v>
      </c>
      <c r="C37" s="565"/>
      <c r="D37" s="565"/>
      <c r="E37" s="240"/>
      <c r="F37" s="241"/>
      <c r="G37" s="241"/>
      <c r="H37" s="241"/>
      <c r="I37" s="241"/>
      <c r="J37" s="241"/>
      <c r="K37" s="241"/>
      <c r="L37" s="138"/>
      <c r="M37" s="138"/>
      <c r="N37" s="138"/>
      <c r="O37" s="138"/>
      <c r="P37" s="242"/>
      <c r="Q37" s="258"/>
      <c r="R37" s="266">
        <f t="shared" si="9"/>
        <v>0</v>
      </c>
    </row>
    <row r="38" spans="1:18" ht="13.2" x14ac:dyDescent="0.25">
      <c r="A38" s="268">
        <v>2007</v>
      </c>
      <c r="B38" s="564" t="s">
        <v>12</v>
      </c>
      <c r="C38" s="565"/>
      <c r="D38" s="565"/>
      <c r="E38" s="240"/>
      <c r="F38" s="241"/>
      <c r="G38" s="241"/>
      <c r="H38" s="241"/>
      <c r="I38" s="241"/>
      <c r="J38" s="241"/>
      <c r="K38" s="241"/>
      <c r="L38" s="138"/>
      <c r="M38" s="138"/>
      <c r="N38" s="138"/>
      <c r="O38" s="138"/>
      <c r="P38" s="242"/>
      <c r="Q38" s="258"/>
      <c r="R38" s="266">
        <f t="shared" si="9"/>
        <v>0</v>
      </c>
    </row>
    <row r="39" spans="1:18" ht="13.2" x14ac:dyDescent="0.25">
      <c r="A39" s="268">
        <v>2008</v>
      </c>
      <c r="B39" s="564" t="s">
        <v>13</v>
      </c>
      <c r="C39" s="565"/>
      <c r="D39" s="565"/>
      <c r="E39" s="240"/>
      <c r="F39" s="241"/>
      <c r="G39" s="241"/>
      <c r="H39" s="241"/>
      <c r="I39" s="241"/>
      <c r="J39" s="241"/>
      <c r="K39" s="241"/>
      <c r="L39" s="138"/>
      <c r="M39" s="138"/>
      <c r="N39" s="138"/>
      <c r="O39" s="138"/>
      <c r="P39" s="319"/>
      <c r="Q39" s="258"/>
      <c r="R39" s="266">
        <f t="shared" si="9"/>
        <v>0</v>
      </c>
    </row>
    <row r="40" spans="1:18" ht="13.2" x14ac:dyDescent="0.25">
      <c r="A40" s="268">
        <v>2009</v>
      </c>
      <c r="B40" s="564" t="s">
        <v>14</v>
      </c>
      <c r="C40" s="565"/>
      <c r="D40" s="565"/>
      <c r="E40" s="240"/>
      <c r="F40" s="241"/>
      <c r="G40" s="241"/>
      <c r="H40" s="241"/>
      <c r="I40" s="241"/>
      <c r="J40" s="241"/>
      <c r="K40" s="241"/>
      <c r="L40" s="138"/>
      <c r="M40" s="138"/>
      <c r="N40" s="138"/>
      <c r="O40" s="138"/>
      <c r="P40" s="242"/>
      <c r="Q40" s="258"/>
      <c r="R40" s="266">
        <f t="shared" si="9"/>
        <v>0</v>
      </c>
    </row>
    <row r="41" spans="1:18" ht="13.2" x14ac:dyDescent="0.25">
      <c r="A41" s="268">
        <v>2010</v>
      </c>
      <c r="B41" s="564" t="s">
        <v>15</v>
      </c>
      <c r="C41" s="565"/>
      <c r="D41" s="565"/>
      <c r="E41" s="240"/>
      <c r="F41" s="241"/>
      <c r="G41" s="241"/>
      <c r="H41" s="241"/>
      <c r="I41" s="241"/>
      <c r="J41" s="241"/>
      <c r="K41" s="241"/>
      <c r="L41" s="138"/>
      <c r="M41" s="138"/>
      <c r="N41" s="138"/>
      <c r="O41" s="138"/>
      <c r="P41" s="242"/>
      <c r="Q41" s="269"/>
      <c r="R41" s="266">
        <f t="shared" si="9"/>
        <v>0</v>
      </c>
    </row>
    <row r="42" spans="1:18" ht="13.2" x14ac:dyDescent="0.25">
      <c r="A42" s="268">
        <v>2011</v>
      </c>
      <c r="B42" s="564" t="s">
        <v>16</v>
      </c>
      <c r="C42" s="565"/>
      <c r="D42" s="565"/>
      <c r="E42" s="240"/>
      <c r="F42" s="241"/>
      <c r="G42" s="241"/>
      <c r="H42" s="241"/>
      <c r="I42" s="241"/>
      <c r="J42" s="241"/>
      <c r="K42" s="241"/>
      <c r="L42" s="138"/>
      <c r="M42" s="138"/>
      <c r="N42" s="138"/>
      <c r="O42" s="138"/>
      <c r="P42" s="242"/>
      <c r="Q42" s="258"/>
      <c r="R42" s="266">
        <f t="shared" si="9"/>
        <v>0</v>
      </c>
    </row>
    <row r="43" spans="1:18" ht="13.2" x14ac:dyDescent="0.25">
      <c r="A43" s="268">
        <v>2012</v>
      </c>
      <c r="B43" s="564" t="s">
        <v>17</v>
      </c>
      <c r="C43" s="565"/>
      <c r="D43" s="565"/>
      <c r="E43" s="240"/>
      <c r="F43" s="241"/>
      <c r="G43" s="241"/>
      <c r="H43" s="241"/>
      <c r="I43" s="241"/>
      <c r="J43" s="241"/>
      <c r="K43" s="241"/>
      <c r="L43" s="138"/>
      <c r="M43" s="138"/>
      <c r="N43" s="138"/>
      <c r="O43" s="138"/>
      <c r="P43" s="242"/>
      <c r="Q43" s="258"/>
      <c r="R43" s="266">
        <f t="shared" si="9"/>
        <v>0</v>
      </c>
    </row>
    <row r="44" spans="1:18" ht="13.2" x14ac:dyDescent="0.25">
      <c r="A44" s="268">
        <v>2013</v>
      </c>
      <c r="B44" s="564" t="s">
        <v>18</v>
      </c>
      <c r="C44" s="565"/>
      <c r="D44" s="565"/>
      <c r="E44" s="240"/>
      <c r="F44" s="241"/>
      <c r="G44" s="241"/>
      <c r="H44" s="241"/>
      <c r="I44" s="241"/>
      <c r="J44" s="241"/>
      <c r="K44" s="241"/>
      <c r="L44" s="138"/>
      <c r="M44" s="138"/>
      <c r="N44" s="138"/>
      <c r="O44" s="138"/>
      <c r="P44" s="242"/>
      <c r="Q44" s="258"/>
      <c r="R44" s="266">
        <f t="shared" si="9"/>
        <v>0</v>
      </c>
    </row>
    <row r="45" spans="1:18" ht="13.2" x14ac:dyDescent="0.25">
      <c r="A45" s="268">
        <v>2999</v>
      </c>
      <c r="B45" s="564" t="s">
        <v>19</v>
      </c>
      <c r="C45" s="565"/>
      <c r="D45" s="565"/>
      <c r="E45" s="240"/>
      <c r="F45" s="241"/>
      <c r="G45" s="241"/>
      <c r="H45" s="241"/>
      <c r="I45" s="241"/>
      <c r="J45" s="241"/>
      <c r="K45" s="241"/>
      <c r="L45" s="138"/>
      <c r="M45" s="138"/>
      <c r="N45" s="138"/>
      <c r="O45" s="138"/>
      <c r="P45" s="242"/>
      <c r="Q45" s="258"/>
      <c r="R45" s="266">
        <f t="shared" si="9"/>
        <v>0</v>
      </c>
    </row>
    <row r="46" spans="1:18" ht="13.2" x14ac:dyDescent="0.25">
      <c r="A46" s="268">
        <v>3990</v>
      </c>
      <c r="B46" s="564" t="s">
        <v>98</v>
      </c>
      <c r="C46" s="565"/>
      <c r="D46" s="565"/>
      <c r="E46" s="240"/>
      <c r="F46" s="241"/>
      <c r="G46" s="241"/>
      <c r="H46" s="241"/>
      <c r="I46" s="241"/>
      <c r="J46" s="241"/>
      <c r="K46" s="241"/>
      <c r="L46" s="241"/>
      <c r="M46" s="241"/>
      <c r="N46" s="241"/>
      <c r="O46" s="241"/>
      <c r="P46" s="242"/>
      <c r="Q46" s="258"/>
      <c r="R46" s="266">
        <f t="shared" si="9"/>
        <v>0</v>
      </c>
    </row>
    <row r="47" spans="1:18" ht="13.2" x14ac:dyDescent="0.25">
      <c r="A47" s="270"/>
      <c r="B47" s="566"/>
      <c r="C47" s="567"/>
      <c r="D47" s="567"/>
      <c r="E47" s="240"/>
      <c r="F47" s="241"/>
      <c r="G47" s="241"/>
      <c r="H47" s="241"/>
      <c r="I47" s="241"/>
      <c r="J47" s="241"/>
      <c r="K47" s="241"/>
      <c r="L47" s="241"/>
      <c r="M47" s="241"/>
      <c r="N47" s="241"/>
      <c r="O47" s="241"/>
      <c r="P47" s="242"/>
      <c r="Q47" s="258"/>
      <c r="R47" s="266">
        <f t="shared" si="9"/>
        <v>0</v>
      </c>
    </row>
    <row r="48" spans="1:18" ht="13.2" x14ac:dyDescent="0.25">
      <c r="A48" s="270"/>
      <c r="B48" s="566"/>
      <c r="C48" s="567"/>
      <c r="D48" s="568"/>
      <c r="E48" s="240"/>
      <c r="F48" s="241"/>
      <c r="G48" s="241"/>
      <c r="H48" s="241"/>
      <c r="I48" s="241"/>
      <c r="J48" s="241"/>
      <c r="K48" s="241"/>
      <c r="L48" s="241"/>
      <c r="M48" s="241"/>
      <c r="N48" s="241"/>
      <c r="O48" s="241"/>
      <c r="P48" s="242"/>
      <c r="Q48" s="258"/>
      <c r="R48" s="266">
        <f t="shared" si="9"/>
        <v>0</v>
      </c>
    </row>
    <row r="49" spans="1:18" s="140" customFormat="1" ht="13.2" x14ac:dyDescent="0.25">
      <c r="A49" s="569" t="s">
        <v>110</v>
      </c>
      <c r="B49" s="570"/>
      <c r="C49" s="570"/>
      <c r="D49" s="571"/>
      <c r="E49" s="244">
        <f t="shared" ref="E49:P49" si="10">SUM(E29:E48)</f>
        <v>0</v>
      </c>
      <c r="F49" s="245">
        <f t="shared" si="10"/>
        <v>0</v>
      </c>
      <c r="G49" s="245">
        <f t="shared" si="10"/>
        <v>0</v>
      </c>
      <c r="H49" s="245">
        <f t="shared" si="10"/>
        <v>0</v>
      </c>
      <c r="I49" s="245">
        <f t="shared" si="10"/>
        <v>0</v>
      </c>
      <c r="J49" s="245">
        <f t="shared" si="10"/>
        <v>0</v>
      </c>
      <c r="K49" s="245">
        <f t="shared" si="10"/>
        <v>0</v>
      </c>
      <c r="L49" s="245">
        <f t="shared" si="10"/>
        <v>0</v>
      </c>
      <c r="M49" s="245">
        <f t="shared" si="10"/>
        <v>0</v>
      </c>
      <c r="N49" s="245">
        <f t="shared" si="10"/>
        <v>0</v>
      </c>
      <c r="O49" s="245">
        <f t="shared" si="10"/>
        <v>0</v>
      </c>
      <c r="P49" s="246">
        <f t="shared" si="10"/>
        <v>0</v>
      </c>
      <c r="Q49" s="247"/>
      <c r="R49" s="271">
        <f>SUM(R28:R48)</f>
        <v>0</v>
      </c>
    </row>
    <row r="50" spans="1:18" ht="4.5" customHeight="1" x14ac:dyDescent="0.25">
      <c r="E50" s="258"/>
      <c r="F50" s="258"/>
      <c r="G50" s="258"/>
      <c r="H50" s="258"/>
      <c r="I50" s="258"/>
      <c r="J50" s="258"/>
      <c r="K50" s="258"/>
      <c r="L50" s="258"/>
      <c r="M50" s="258"/>
      <c r="N50" s="258"/>
      <c r="O50" s="258"/>
      <c r="P50" s="258"/>
      <c r="Q50" s="258"/>
      <c r="R50" s="258"/>
    </row>
    <row r="51" spans="1:18" s="47" customFormat="1" ht="13.2" x14ac:dyDescent="0.25">
      <c r="A51" s="589" t="s">
        <v>100</v>
      </c>
      <c r="B51" s="589"/>
      <c r="C51" s="589"/>
      <c r="D51" s="589"/>
      <c r="E51" s="229"/>
      <c r="F51" s="229"/>
      <c r="G51" s="229"/>
      <c r="H51" s="229"/>
      <c r="I51" s="229"/>
      <c r="J51" s="229"/>
      <c r="K51" s="229"/>
      <c r="L51" s="229"/>
      <c r="M51" s="229"/>
      <c r="N51" s="229"/>
      <c r="O51" s="229"/>
      <c r="P51" s="229"/>
      <c r="Q51" s="230"/>
      <c r="R51" s="229"/>
    </row>
    <row r="52" spans="1:18" s="47" customFormat="1" ht="13.2" x14ac:dyDescent="0.25">
      <c r="A52" s="586" t="s">
        <v>107</v>
      </c>
      <c r="B52" s="587"/>
      <c r="C52" s="587"/>
      <c r="D52" s="588"/>
      <c r="E52" s="259"/>
      <c r="F52" s="260"/>
      <c r="G52" s="260"/>
      <c r="H52" s="260"/>
      <c r="I52" s="260"/>
      <c r="J52" s="260"/>
      <c r="K52" s="260"/>
      <c r="L52" s="260"/>
      <c r="M52" s="260"/>
      <c r="N52" s="260"/>
      <c r="O52" s="260"/>
      <c r="P52" s="261"/>
      <c r="Q52" s="262"/>
      <c r="R52" s="263"/>
    </row>
    <row r="53" spans="1:18" s="47" customFormat="1" ht="13.2" x14ac:dyDescent="0.25">
      <c r="A53" s="267" t="s">
        <v>20</v>
      </c>
      <c r="B53" s="602" t="s">
        <v>61</v>
      </c>
      <c r="C53" s="603"/>
      <c r="D53" s="265" t="s">
        <v>117</v>
      </c>
      <c r="E53" s="272"/>
      <c r="F53" s="241"/>
      <c r="G53" s="241"/>
      <c r="H53" s="241"/>
      <c r="I53" s="241"/>
      <c r="J53" s="241"/>
      <c r="K53" s="241"/>
      <c r="L53" s="241"/>
      <c r="M53" s="241"/>
      <c r="N53" s="241"/>
      <c r="O53" s="138"/>
      <c r="P53" s="242"/>
      <c r="Q53" s="262"/>
      <c r="R53" s="266">
        <f t="shared" ref="R53:R58" si="11">SUM(E53:P53)</f>
        <v>0</v>
      </c>
    </row>
    <row r="54" spans="1:18" s="47" customFormat="1" ht="13.2" x14ac:dyDescent="0.25">
      <c r="A54" s="267" t="s">
        <v>20</v>
      </c>
      <c r="B54" s="602" t="s">
        <v>61</v>
      </c>
      <c r="C54" s="603"/>
      <c r="D54" s="265" t="s">
        <v>117</v>
      </c>
      <c r="E54" s="272"/>
      <c r="F54" s="241"/>
      <c r="G54" s="241"/>
      <c r="H54" s="241"/>
      <c r="I54" s="241"/>
      <c r="J54" s="241"/>
      <c r="K54" s="241"/>
      <c r="L54" s="241"/>
      <c r="M54" s="241"/>
      <c r="N54" s="241"/>
      <c r="O54" s="138"/>
      <c r="P54" s="242"/>
      <c r="Q54" s="262"/>
      <c r="R54" s="266">
        <f t="shared" si="11"/>
        <v>0</v>
      </c>
    </row>
    <row r="55" spans="1:18" ht="13.2" x14ac:dyDescent="0.25">
      <c r="A55" s="270"/>
      <c r="B55" s="584" t="s">
        <v>51</v>
      </c>
      <c r="C55" s="585"/>
      <c r="D55" s="273"/>
      <c r="E55" s="274"/>
      <c r="F55" s="275"/>
      <c r="G55" s="275"/>
      <c r="H55" s="275"/>
      <c r="I55" s="275"/>
      <c r="J55" s="275"/>
      <c r="K55" s="275"/>
      <c r="L55" s="275"/>
      <c r="M55" s="275"/>
      <c r="N55" s="275"/>
      <c r="O55" s="275"/>
      <c r="P55" s="276"/>
      <c r="Q55" s="277"/>
      <c r="R55" s="266">
        <f t="shared" si="11"/>
        <v>0</v>
      </c>
    </row>
    <row r="56" spans="1:18" ht="13.2" x14ac:dyDescent="0.25">
      <c r="A56" s="575" t="s">
        <v>108</v>
      </c>
      <c r="B56" s="576"/>
      <c r="C56" s="576"/>
      <c r="D56" s="577"/>
      <c r="E56" s="278"/>
      <c r="F56" s="279"/>
      <c r="G56" s="279"/>
      <c r="H56" s="279"/>
      <c r="I56" s="279"/>
      <c r="J56" s="279"/>
      <c r="K56" s="279"/>
      <c r="L56" s="279"/>
      <c r="M56" s="279"/>
      <c r="N56" s="279"/>
      <c r="O56" s="279"/>
      <c r="P56" s="280"/>
      <c r="Q56" s="258"/>
      <c r="R56" s="281"/>
    </row>
    <row r="57" spans="1:18" s="238" customFormat="1" ht="13.2" x14ac:dyDescent="0.25">
      <c r="A57" s="282" t="s">
        <v>105</v>
      </c>
      <c r="B57" s="572" t="s">
        <v>103</v>
      </c>
      <c r="C57" s="573"/>
      <c r="D57" s="574"/>
      <c r="E57" s="283"/>
      <c r="F57" s="284"/>
      <c r="G57" s="284"/>
      <c r="H57" s="284"/>
      <c r="I57" s="284"/>
      <c r="J57" s="284"/>
      <c r="K57" s="284"/>
      <c r="L57" s="284"/>
      <c r="M57" s="284"/>
      <c r="N57" s="284"/>
      <c r="O57" s="284"/>
      <c r="P57" s="285"/>
      <c r="Q57" s="236"/>
      <c r="R57" s="266">
        <f t="shared" si="11"/>
        <v>0</v>
      </c>
    </row>
    <row r="58" spans="1:18" s="238" customFormat="1" ht="13.2" x14ac:dyDescent="0.25">
      <c r="A58" s="282" t="s">
        <v>105</v>
      </c>
      <c r="B58" s="572" t="s">
        <v>104</v>
      </c>
      <c r="C58" s="573"/>
      <c r="D58" s="574"/>
      <c r="E58" s="286"/>
      <c r="F58" s="287"/>
      <c r="G58" s="287"/>
      <c r="H58" s="287"/>
      <c r="I58" s="287"/>
      <c r="J58" s="287"/>
      <c r="K58" s="287"/>
      <c r="L58" s="287"/>
      <c r="M58" s="287"/>
      <c r="N58" s="287"/>
      <c r="O58" s="287"/>
      <c r="P58" s="288"/>
      <c r="Q58" s="236"/>
      <c r="R58" s="266">
        <f t="shared" si="11"/>
        <v>0</v>
      </c>
    </row>
    <row r="59" spans="1:18" s="140" customFormat="1" ht="13.2" x14ac:dyDescent="0.25">
      <c r="A59" s="569" t="s">
        <v>111</v>
      </c>
      <c r="B59" s="570"/>
      <c r="C59" s="570"/>
      <c r="D59" s="571"/>
      <c r="E59" s="244">
        <f t="shared" ref="E59:P59" si="12">SUM(E53:E58)</f>
        <v>0</v>
      </c>
      <c r="F59" s="245">
        <f t="shared" si="12"/>
        <v>0</v>
      </c>
      <c r="G59" s="245">
        <f t="shared" si="12"/>
        <v>0</v>
      </c>
      <c r="H59" s="245">
        <f t="shared" si="12"/>
        <v>0</v>
      </c>
      <c r="I59" s="245">
        <f t="shared" si="12"/>
        <v>0</v>
      </c>
      <c r="J59" s="245">
        <f t="shared" si="12"/>
        <v>0</v>
      </c>
      <c r="K59" s="245">
        <f t="shared" si="12"/>
        <v>0</v>
      </c>
      <c r="L59" s="245">
        <f t="shared" si="12"/>
        <v>0</v>
      </c>
      <c r="M59" s="245">
        <f t="shared" si="12"/>
        <v>0</v>
      </c>
      <c r="N59" s="245">
        <f t="shared" si="12"/>
        <v>0</v>
      </c>
      <c r="O59" s="245">
        <f t="shared" si="12"/>
        <v>0</v>
      </c>
      <c r="P59" s="246">
        <f t="shared" si="12"/>
        <v>0</v>
      </c>
      <c r="Q59" s="247"/>
      <c r="R59" s="271">
        <f>SUM(R52:R58)</f>
        <v>0</v>
      </c>
    </row>
    <row r="60" spans="1:18" ht="4.5" customHeight="1" x14ac:dyDescent="0.25">
      <c r="E60" s="258"/>
      <c r="F60" s="258"/>
      <c r="G60" s="258"/>
      <c r="H60" s="258"/>
      <c r="I60" s="258"/>
      <c r="J60" s="258"/>
      <c r="K60" s="258"/>
      <c r="L60" s="258"/>
      <c r="M60" s="258"/>
      <c r="N60" s="258"/>
      <c r="O60" s="258"/>
      <c r="P60" s="258"/>
      <c r="Q60" s="258"/>
      <c r="R60" s="258"/>
    </row>
    <row r="61" spans="1:18" s="47" customFormat="1" ht="13.2" x14ac:dyDescent="0.25">
      <c r="A61" s="589" t="s">
        <v>101</v>
      </c>
      <c r="B61" s="589"/>
      <c r="C61" s="589"/>
      <c r="D61" s="589"/>
      <c r="E61" s="229"/>
      <c r="F61" s="229"/>
      <c r="G61" s="229"/>
      <c r="H61" s="229"/>
      <c r="I61" s="229"/>
      <c r="J61" s="229"/>
      <c r="K61" s="229"/>
      <c r="L61" s="229"/>
      <c r="M61" s="229"/>
      <c r="N61" s="229"/>
      <c r="O61" s="229"/>
      <c r="P61" s="229"/>
      <c r="Q61" s="230"/>
      <c r="R61" s="229"/>
    </row>
    <row r="62" spans="1:18" s="47" customFormat="1" ht="13.2" x14ac:dyDescent="0.25">
      <c r="A62" s="586" t="s">
        <v>107</v>
      </c>
      <c r="B62" s="590"/>
      <c r="C62" s="590"/>
      <c r="D62" s="591"/>
      <c r="E62" s="289"/>
      <c r="F62" s="290"/>
      <c r="G62" s="290"/>
      <c r="H62" s="290"/>
      <c r="I62" s="290"/>
      <c r="J62" s="290"/>
      <c r="K62" s="290"/>
      <c r="L62" s="290"/>
      <c r="M62" s="290"/>
      <c r="N62" s="290"/>
      <c r="O62" s="290"/>
      <c r="P62" s="291"/>
      <c r="Q62" s="292"/>
      <c r="R62" s="293"/>
    </row>
    <row r="63" spans="1:18" s="238" customFormat="1" ht="13.2" x14ac:dyDescent="0.25">
      <c r="A63" s="600" t="s">
        <v>248</v>
      </c>
      <c r="B63" s="601"/>
      <c r="C63" s="595">
        <f>Lists!K1</f>
        <v>0.61</v>
      </c>
      <c r="D63" s="596"/>
      <c r="E63" s="294">
        <f t="shared" ref="E63:P63" si="13">IF($Q$3="RESEARCH",0,(E$49+E$59)*$C$63)</f>
        <v>0</v>
      </c>
      <c r="F63" s="295">
        <f t="shared" si="13"/>
        <v>0</v>
      </c>
      <c r="G63" s="295">
        <f t="shared" si="13"/>
        <v>0</v>
      </c>
      <c r="H63" s="295">
        <f t="shared" si="13"/>
        <v>0</v>
      </c>
      <c r="I63" s="295">
        <f t="shared" si="13"/>
        <v>0</v>
      </c>
      <c r="J63" s="295">
        <f t="shared" si="13"/>
        <v>0</v>
      </c>
      <c r="K63" s="295">
        <f t="shared" si="13"/>
        <v>0</v>
      </c>
      <c r="L63" s="295">
        <f t="shared" si="13"/>
        <v>0</v>
      </c>
      <c r="M63" s="295">
        <f t="shared" si="13"/>
        <v>0</v>
      </c>
      <c r="N63" s="295">
        <f t="shared" si="13"/>
        <v>0</v>
      </c>
      <c r="O63" s="295">
        <f t="shared" si="13"/>
        <v>0</v>
      </c>
      <c r="P63" s="296">
        <f t="shared" si="13"/>
        <v>0</v>
      </c>
      <c r="Q63" s="255"/>
      <c r="R63" s="266">
        <f t="shared" ref="R63:R65" si="14">SUM(E63:P63)</f>
        <v>0</v>
      </c>
    </row>
    <row r="64" spans="1:18" ht="13.2" x14ac:dyDescent="0.25">
      <c r="A64" s="592" t="s">
        <v>108</v>
      </c>
      <c r="B64" s="593"/>
      <c r="C64" s="593"/>
      <c r="D64" s="594"/>
      <c r="E64" s="278"/>
      <c r="F64" s="279"/>
      <c r="G64" s="279"/>
      <c r="H64" s="279"/>
      <c r="I64" s="279"/>
      <c r="J64" s="279"/>
      <c r="K64" s="279"/>
      <c r="L64" s="279"/>
      <c r="M64" s="279"/>
      <c r="N64" s="279"/>
      <c r="O64" s="279"/>
      <c r="P64" s="280"/>
      <c r="Q64" s="258"/>
      <c r="R64" s="281"/>
    </row>
    <row r="65" spans="1:18" s="140" customFormat="1" ht="13.2" x14ac:dyDescent="0.25">
      <c r="A65" s="297" t="s">
        <v>105</v>
      </c>
      <c r="B65" s="561" t="s">
        <v>129</v>
      </c>
      <c r="C65" s="562"/>
      <c r="D65" s="563"/>
      <c r="E65" s="286"/>
      <c r="F65" s="298"/>
      <c r="G65" s="298"/>
      <c r="H65" s="298"/>
      <c r="I65" s="298"/>
      <c r="J65" s="298"/>
      <c r="K65" s="298"/>
      <c r="L65" s="298"/>
      <c r="M65" s="298"/>
      <c r="N65" s="298"/>
      <c r="O65" s="298"/>
      <c r="P65" s="299"/>
      <c r="Q65" s="300"/>
      <c r="R65" s="266">
        <f t="shared" si="14"/>
        <v>0</v>
      </c>
    </row>
    <row r="66" spans="1:18" s="140" customFormat="1" ht="13.2" x14ac:dyDescent="0.25">
      <c r="A66" s="597" t="s">
        <v>112</v>
      </c>
      <c r="B66" s="598"/>
      <c r="C66" s="598"/>
      <c r="D66" s="599"/>
      <c r="E66" s="301">
        <f>E63+E65</f>
        <v>0</v>
      </c>
      <c r="F66" s="302">
        <f>F63+F65</f>
        <v>0</v>
      </c>
      <c r="G66" s="302">
        <f t="shared" ref="G66:P66" si="15">G63+G65</f>
        <v>0</v>
      </c>
      <c r="H66" s="302">
        <f t="shared" si="15"/>
        <v>0</v>
      </c>
      <c r="I66" s="302">
        <f t="shared" si="15"/>
        <v>0</v>
      </c>
      <c r="J66" s="302">
        <f t="shared" si="15"/>
        <v>0</v>
      </c>
      <c r="K66" s="302">
        <f t="shared" si="15"/>
        <v>0</v>
      </c>
      <c r="L66" s="302">
        <f t="shared" si="15"/>
        <v>0</v>
      </c>
      <c r="M66" s="302">
        <f t="shared" si="15"/>
        <v>0</v>
      </c>
      <c r="N66" s="302">
        <f t="shared" si="15"/>
        <v>0</v>
      </c>
      <c r="O66" s="302">
        <f t="shared" si="15"/>
        <v>0</v>
      </c>
      <c r="P66" s="303">
        <f t="shared" si="15"/>
        <v>0</v>
      </c>
      <c r="Q66" s="300"/>
      <c r="R66" s="304">
        <f>SUM(R62:R65)</f>
        <v>0</v>
      </c>
    </row>
    <row r="67" spans="1:18" ht="4.5" customHeight="1" x14ac:dyDescent="0.25">
      <c r="E67" s="258"/>
      <c r="F67" s="258"/>
      <c r="G67" s="258"/>
      <c r="H67" s="258"/>
      <c r="I67" s="258"/>
      <c r="J67" s="258"/>
      <c r="K67" s="258"/>
      <c r="L67" s="258"/>
      <c r="M67" s="258"/>
      <c r="N67" s="258"/>
      <c r="O67" s="258"/>
      <c r="P67" s="258"/>
      <c r="Q67" s="258"/>
      <c r="R67" s="247"/>
    </row>
    <row r="68" spans="1:18" s="309" customFormat="1" x14ac:dyDescent="0.25">
      <c r="A68" s="558" t="s">
        <v>106</v>
      </c>
      <c r="B68" s="559"/>
      <c r="C68" s="559"/>
      <c r="D68" s="560"/>
      <c r="E68" s="305">
        <f>SUM(E49,E59,E66)</f>
        <v>0</v>
      </c>
      <c r="F68" s="306">
        <f>SUM(F49,F59,F66)</f>
        <v>0</v>
      </c>
      <c r="G68" s="306">
        <f t="shared" ref="G68:P68" si="16">SUM(G49,G59,G66)</f>
        <v>0</v>
      </c>
      <c r="H68" s="306">
        <f t="shared" si="16"/>
        <v>0</v>
      </c>
      <c r="I68" s="306">
        <f t="shared" si="16"/>
        <v>0</v>
      </c>
      <c r="J68" s="306">
        <f t="shared" si="16"/>
        <v>0</v>
      </c>
      <c r="K68" s="306">
        <f t="shared" si="16"/>
        <v>0</v>
      </c>
      <c r="L68" s="306">
        <f t="shared" si="16"/>
        <v>0</v>
      </c>
      <c r="M68" s="306">
        <f t="shared" si="16"/>
        <v>0</v>
      </c>
      <c r="N68" s="306">
        <f t="shared" si="16"/>
        <v>0</v>
      </c>
      <c r="O68" s="306">
        <f t="shared" si="16"/>
        <v>0</v>
      </c>
      <c r="P68" s="306">
        <f t="shared" si="16"/>
        <v>0</v>
      </c>
      <c r="Q68" s="307"/>
      <c r="R68" s="308">
        <f>SUM(E68:P68)</f>
        <v>0</v>
      </c>
    </row>
    <row r="69" spans="1:18" ht="4.5" customHeight="1" x14ac:dyDescent="0.25">
      <c r="E69" s="258"/>
      <c r="F69" s="258"/>
      <c r="G69" s="258"/>
      <c r="H69" s="258"/>
      <c r="I69" s="258"/>
      <c r="J69" s="258"/>
      <c r="K69" s="258"/>
      <c r="L69" s="258"/>
      <c r="M69" s="258"/>
      <c r="N69" s="258"/>
      <c r="O69" s="258"/>
      <c r="P69" s="258"/>
      <c r="Q69" s="258"/>
      <c r="R69" s="247"/>
    </row>
    <row r="70" spans="1:18" s="238" customFormat="1" ht="13.2" x14ac:dyDescent="0.25">
      <c r="A70" s="580" t="s">
        <v>113</v>
      </c>
      <c r="B70" s="581"/>
      <c r="C70" s="582"/>
      <c r="D70" s="583"/>
      <c r="E70" s="254">
        <f t="shared" ref="E70:J70" si="17">(E49+E59)*$C70</f>
        <v>0</v>
      </c>
      <c r="F70" s="254">
        <f t="shared" si="17"/>
        <v>0</v>
      </c>
      <c r="G70" s="254">
        <f t="shared" si="17"/>
        <v>0</v>
      </c>
      <c r="H70" s="254">
        <f t="shared" si="17"/>
        <v>0</v>
      </c>
      <c r="I70" s="254">
        <f t="shared" si="17"/>
        <v>0</v>
      </c>
      <c r="J70" s="254">
        <f t="shared" si="17"/>
        <v>0</v>
      </c>
      <c r="K70" s="254">
        <f>(K49+K59)*$C70</f>
        <v>0</v>
      </c>
      <c r="L70" s="254">
        <f t="shared" ref="L70:P70" si="18">(L49+L59)*$C70</f>
        <v>0</v>
      </c>
      <c r="M70" s="254">
        <f t="shared" si="18"/>
        <v>0</v>
      </c>
      <c r="N70" s="254">
        <f t="shared" si="18"/>
        <v>0</v>
      </c>
      <c r="O70" s="254">
        <f t="shared" si="18"/>
        <v>0</v>
      </c>
      <c r="P70" s="254">
        <f t="shared" si="18"/>
        <v>0</v>
      </c>
      <c r="Q70" s="255"/>
      <c r="R70" s="256">
        <f>SUM(E70:P70)</f>
        <v>0</v>
      </c>
    </row>
    <row r="71" spans="1:18" ht="4.5" customHeight="1" x14ac:dyDescent="0.25">
      <c r="E71" s="258"/>
      <c r="F71" s="258"/>
      <c r="G71" s="258"/>
      <c r="H71" s="258"/>
      <c r="I71" s="258"/>
      <c r="J71" s="258"/>
      <c r="K71" s="258"/>
      <c r="L71" s="258"/>
      <c r="M71" s="258"/>
      <c r="N71" s="258"/>
      <c r="O71" s="258"/>
      <c r="P71" s="258"/>
      <c r="Q71" s="258"/>
      <c r="R71" s="247"/>
    </row>
    <row r="72" spans="1:18" s="309" customFormat="1" x14ac:dyDescent="0.25">
      <c r="A72" s="558" t="s">
        <v>115</v>
      </c>
      <c r="B72" s="559"/>
      <c r="C72" s="559"/>
      <c r="D72" s="560"/>
      <c r="E72" s="305">
        <f>SUM(E68:E70)</f>
        <v>0</v>
      </c>
      <c r="F72" s="306">
        <f>SUM(F68:F70)</f>
        <v>0</v>
      </c>
      <c r="G72" s="306">
        <f t="shared" ref="G72:P72" si="19">SUM(G68:G70)</f>
        <v>0</v>
      </c>
      <c r="H72" s="306">
        <f t="shared" si="19"/>
        <v>0</v>
      </c>
      <c r="I72" s="306">
        <f t="shared" si="19"/>
        <v>0</v>
      </c>
      <c r="J72" s="306">
        <f t="shared" si="19"/>
        <v>0</v>
      </c>
      <c r="K72" s="306">
        <f t="shared" si="19"/>
        <v>0</v>
      </c>
      <c r="L72" s="306">
        <f t="shared" si="19"/>
        <v>0</v>
      </c>
      <c r="M72" s="306">
        <f t="shared" si="19"/>
        <v>0</v>
      </c>
      <c r="N72" s="306">
        <f t="shared" si="19"/>
        <v>0</v>
      </c>
      <c r="O72" s="306">
        <f t="shared" si="19"/>
        <v>0</v>
      </c>
      <c r="P72" s="306">
        <f t="shared" si="19"/>
        <v>0</v>
      </c>
      <c r="Q72" s="307"/>
      <c r="R72" s="308">
        <f>SUM(R68:R70)</f>
        <v>0</v>
      </c>
    </row>
  </sheetData>
  <sheetProtection algorithmName="SHA-512" hashValue="Z5pLadYU+rrjxBJCR5zBSkZwUWWxkQIAh8mxxyB+6abRhH7vXOblLdP7DLVxcWDL7OlgENZmF3g7f13hqvq8zQ==" saltValue="MNkzrNi18mmMkCqGhc8Pew==" spinCount="100000" sheet="1" objects="1" scenarios="1"/>
  <dataConsolidate/>
  <mergeCells count="65">
    <mergeCell ref="A63:B63"/>
    <mergeCell ref="A25:C25"/>
    <mergeCell ref="A49:D49"/>
    <mergeCell ref="B43:D43"/>
    <mergeCell ref="B44:D44"/>
    <mergeCell ref="B45:D45"/>
    <mergeCell ref="B31:D31"/>
    <mergeCell ref="B54:C54"/>
    <mergeCell ref="B53:C53"/>
    <mergeCell ref="B29:C29"/>
    <mergeCell ref="B30:C30"/>
    <mergeCell ref="A68:D68"/>
    <mergeCell ref="Q3:R3"/>
    <mergeCell ref="A70:B70"/>
    <mergeCell ref="C70:D70"/>
    <mergeCell ref="B58:D58"/>
    <mergeCell ref="B55:C55"/>
    <mergeCell ref="A52:D52"/>
    <mergeCell ref="A51:D51"/>
    <mergeCell ref="A61:D61"/>
    <mergeCell ref="A62:D62"/>
    <mergeCell ref="A64:D64"/>
    <mergeCell ref="C63:D63"/>
    <mergeCell ref="A66:D66"/>
    <mergeCell ref="B38:D38"/>
    <mergeCell ref="B39:D39"/>
    <mergeCell ref="B40:D40"/>
    <mergeCell ref="A72:D72"/>
    <mergeCell ref="B65:D65"/>
    <mergeCell ref="B32:D32"/>
    <mergeCell ref="B33:D33"/>
    <mergeCell ref="B34:D34"/>
    <mergeCell ref="B47:D47"/>
    <mergeCell ref="B48:D48"/>
    <mergeCell ref="B42:D42"/>
    <mergeCell ref="B41:D41"/>
    <mergeCell ref="B46:D46"/>
    <mergeCell ref="A59:D59"/>
    <mergeCell ref="B57:D57"/>
    <mergeCell ref="A56:D56"/>
    <mergeCell ref="B35:D35"/>
    <mergeCell ref="B36:D36"/>
    <mergeCell ref="B37:D37"/>
    <mergeCell ref="B21:D21"/>
    <mergeCell ref="B22:D22"/>
    <mergeCell ref="A28:D28"/>
    <mergeCell ref="A23:D23"/>
    <mergeCell ref="A6:D6"/>
    <mergeCell ref="A7:D7"/>
    <mergeCell ref="A8:D8"/>
    <mergeCell ref="A9:D9"/>
    <mergeCell ref="A10:D10"/>
    <mergeCell ref="A11:D11"/>
    <mergeCell ref="A12:D12"/>
    <mergeCell ref="A13:D13"/>
    <mergeCell ref="A14:D14"/>
    <mergeCell ref="A15:D15"/>
    <mergeCell ref="A16:D16"/>
    <mergeCell ref="A18:R18"/>
    <mergeCell ref="A3:B3"/>
    <mergeCell ref="Q1:R1"/>
    <mergeCell ref="J1:N1"/>
    <mergeCell ref="C1:G1"/>
    <mergeCell ref="H3:I3"/>
    <mergeCell ref="M3:N3"/>
  </mergeCells>
  <phoneticPr fontId="12" type="noConversion"/>
  <dataValidations xWindow="603" yWindow="537" count="19">
    <dataValidation allowBlank="1" showErrorMessage="1" sqref="F5:P5 E17:P17 E19:P20" xr:uid="{00000000-0002-0000-0400-000000000000}"/>
    <dataValidation allowBlank="1" showInputMessage="1" showErrorMessage="1" promptTitle="Funding Income" prompt="Actual funding (cash) due in appropriate month" sqref="F21:P21" xr:uid="{00000000-0002-0000-0400-000001000000}"/>
    <dataValidation allowBlank="1" showInputMessage="1" showErrorMessage="1" promptTitle="Other Income" prompt="Any other (non-funding) income expected" sqref="E22:P22" xr:uid="{00000000-0002-0000-0400-000002000000}"/>
    <dataValidation allowBlank="1" showInputMessage="1" showErrorMessage="1" promptTitle="Match Cost Accounts" prompt="Input accounts as required for match / notional funding" sqref="A57:A58" xr:uid="{00000000-0002-0000-0400-000003000000}"/>
    <dataValidation allowBlank="1" showInputMessage="1" showErrorMessage="1" promptTitle="Other Costs" prompt="input actual expenditure for other costs in appropriate account code and month" sqref="Q41" xr:uid="{00000000-0002-0000-0400-000004000000}"/>
    <dataValidation allowBlank="1" showInputMessage="1" showErrorMessage="1" promptTitle="Other Costs" prompt="Use these lines for items not shown above" sqref="E47:P48" xr:uid="{00000000-0002-0000-0400-000005000000}"/>
    <dataValidation allowBlank="1" showInputMessage="1" showErrorMessage="1" promptTitle="Funding Income" prompt="Actual funding (cash) due in month" sqref="E21" xr:uid="{00000000-0002-0000-0400-000006000000}"/>
    <dataValidation allowBlank="1" showInputMessage="1" showErrorMessage="1" promptTitle="Match Costs" prompt="Actual project costs to be covered by Hope (as a percentage of full costs - not recoverable from the funder)" sqref="D25" xr:uid="{00000000-0002-0000-0400-000007000000}"/>
    <dataValidation allowBlank="1" showInputMessage="1" showErrorMessage="1" promptTitle="Staff Costs" prompt="Costs relating to staff specifically employed for the project. _x000a__x000a_Current staff (where no extra costs are to be incurred) should be included in the 'Directly Allocated' section below." sqref="E29:P30" xr:uid="{00000000-0002-0000-0400-000008000000}"/>
    <dataValidation allowBlank="1" showInputMessage="1" showErrorMessage="1" promptTitle="Other Costs" prompt="Anticipated expenditure for non staff costs_x000a__x000a_Input in relevant account code and month" sqref="E31:P45" xr:uid="{00000000-0002-0000-0400-000009000000}"/>
    <dataValidation allowBlank="1" showInputMessage="1" showErrorMessage="1" promptTitle="Staff Costs" prompt="(Non-Research Projects Only)_x000a__x000a_Cost of time allocated to project by current staff (no extra costs to be incurred)_x000a__x000a_Staff specifically employed for the project should be included in the 'Directly Incurred' section above." sqref="E53:P54" xr:uid="{00000000-0002-0000-0400-00000A000000}"/>
    <dataValidation allowBlank="1" showInputMessage="1" showErrorMessage="1" promptTitle="Directly Allocated" prompt="(Non-Research Projects Only)_x000a__x000a_Any other directly allocated staff or non-staff costs." sqref="E55:P55" xr:uid="{00000000-0002-0000-0400-00000B000000}"/>
    <dataValidation allowBlank="1" showInputMessage="1" showErrorMessage="1" promptTitle="Staff &amp; Estates" prompt="(Research Projects Only)_x000a__x000a_Figure as per IAF (see Colin Cooper)" sqref="E57:P57" xr:uid="{00000000-0002-0000-0400-00000C000000}"/>
    <dataValidation allowBlank="1" showInputMessage="1" showErrorMessage="1" promptTitle="Exceptional Items" prompt="(Research Projects Only)_x000a__x000a_Figure as per IAF (see Colin Cooper)" sqref="E58:P58" xr:uid="{00000000-0002-0000-0400-00000D000000}"/>
    <dataValidation allowBlank="1" showInputMessage="1" showErrorMessage="1" promptTitle="Transfer to Partners" prompt="(Where projects are required to transfer funding to partners.)_x000a__x000a_Please input amount to be transferred here." sqref="E46:P46" xr:uid="{00000000-0002-0000-0400-00000E000000}"/>
    <dataValidation allowBlank="1" showInputMessage="1" showErrorMessage="1" promptTitle="Margin" prompt="Input percentage margin to be applied (if applicable). The margin is applied to DIRECT COSTS ONLY (exc INDIRECT COSTS)" sqref="C70:D70" xr:uid="{00000000-0002-0000-0400-00000F000000}"/>
    <dataValidation allowBlank="1" showInputMessage="1" showErrorMessage="1" promptTitle="Indirect Costs" prompt="(Research Projects Only)_x000a__x000a_Figure as per IAF (see Colin Cooper)" sqref="E65:P65" xr:uid="{00000000-0002-0000-0400-000010000000}"/>
    <dataValidation allowBlank="1" showInputMessage="1" showErrorMessage="1" promptTitle="Staff" prompt="input spine point or grade/level of staff to be appointed" sqref="B53:C54 B29:C30" xr:uid="{00000000-0002-0000-0400-000011000000}"/>
    <dataValidation allowBlank="1" showInputMessage="1" showErrorMessage="1" promptTitle="Other Items" prompt="input description or account" sqref="B47:D48 B55:C55" xr:uid="{00000000-0002-0000-0400-000012000000}"/>
  </dataValidations>
  <printOptions horizontalCentered="1"/>
  <pageMargins left="0.39370078740157483" right="0.39370078740157483" top="0.39370078740157483" bottom="0.82677165354330717" header="0.51181102362204722" footer="0.51181102362204722"/>
  <pageSetup paperSize="9" scale="62" orientation="landscape" r:id="rId1"/>
  <headerFooter alignWithMargins="0">
    <oddFooter>&amp;L&amp;T &amp;D&amp;C&amp;Z&amp;F&amp;R&amp;A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5"/>
    <pageSetUpPr fitToPage="1"/>
  </sheetPr>
  <dimension ref="A1:R72"/>
  <sheetViews>
    <sheetView view="pageBreakPreview" zoomScale="90" zoomScaleNormal="80" zoomScaleSheetLayoutView="90" workbookViewId="0">
      <selection activeCell="C3" sqref="C3"/>
    </sheetView>
  </sheetViews>
  <sheetFormatPr defaultColWidth="9.109375" defaultRowHeight="13.8" x14ac:dyDescent="0.25"/>
  <cols>
    <col min="1" max="1" width="9.109375" style="152"/>
    <col min="2" max="2" width="20.6640625" style="257" customWidth="1"/>
    <col min="3" max="3" width="13.6640625" style="257" customWidth="1"/>
    <col min="4" max="4" width="5.5546875" style="257" customWidth="1"/>
    <col min="5" max="15" width="12.6640625" style="152" customWidth="1"/>
    <col min="16" max="16" width="14.33203125" style="152" customWidth="1"/>
    <col min="17" max="17" width="2.109375" style="152" customWidth="1"/>
    <col min="18" max="18" width="14.6640625" style="152" customWidth="1"/>
    <col min="19" max="16384" width="9.109375" style="152"/>
  </cols>
  <sheetData>
    <row r="1" spans="1:18" ht="24" customHeight="1" thickBot="1" x14ac:dyDescent="0.3">
      <c r="A1" s="214"/>
      <c r="B1" s="23" t="s">
        <v>172</v>
      </c>
      <c r="C1" s="536">
        <f>PROJECT!E7</f>
        <v>0</v>
      </c>
      <c r="D1" s="537"/>
      <c r="E1" s="537"/>
      <c r="F1" s="537"/>
      <c r="G1" s="538"/>
      <c r="H1" s="215"/>
      <c r="I1" s="23" t="s">
        <v>173</v>
      </c>
      <c r="J1" s="536">
        <f>PROJECT!I7</f>
        <v>0</v>
      </c>
      <c r="K1" s="537"/>
      <c r="L1" s="537"/>
      <c r="M1" s="537"/>
      <c r="N1" s="538"/>
      <c r="P1" s="23" t="s">
        <v>170</v>
      </c>
      <c r="Q1" s="534">
        <f>PROJECT!K5</f>
        <v>0</v>
      </c>
      <c r="R1" s="535"/>
    </row>
    <row r="2" spans="1:18" ht="3.75" customHeight="1" thickBot="1" x14ac:dyDescent="0.3">
      <c r="A2" s="214"/>
      <c r="B2" s="210"/>
      <c r="C2" s="37"/>
      <c r="D2" s="37"/>
    </row>
    <row r="3" spans="1:18" ht="21.75" customHeight="1" thickTop="1" thickBot="1" x14ac:dyDescent="0.3">
      <c r="A3" s="604" t="s">
        <v>174</v>
      </c>
      <c r="B3" s="533"/>
      <c r="C3" s="41">
        <f>PROJECT!J28</f>
        <v>46604</v>
      </c>
      <c r="D3" s="43" t="s">
        <v>48</v>
      </c>
      <c r="E3" s="42">
        <f>PROJECT!K28</f>
        <v>46966</v>
      </c>
      <c r="G3" s="23" t="s">
        <v>114</v>
      </c>
      <c r="H3" s="539">
        <f>PROJECT!E9</f>
        <v>0</v>
      </c>
      <c r="I3" s="540"/>
      <c r="L3" s="213" t="s">
        <v>220</v>
      </c>
      <c r="M3" s="541">
        <f>PROJECT!F12+PROJECT!K12</f>
        <v>0</v>
      </c>
      <c r="N3" s="542"/>
      <c r="O3" s="216"/>
      <c r="P3" s="23" t="s">
        <v>171</v>
      </c>
      <c r="Q3" s="578">
        <f>PROJECT!E5</f>
        <v>0</v>
      </c>
      <c r="R3" s="579"/>
    </row>
    <row r="4" spans="1:18" ht="13.2" x14ac:dyDescent="0.25">
      <c r="B4" s="152"/>
      <c r="C4" s="152"/>
      <c r="D4" s="152"/>
    </row>
    <row r="5" spans="1:18" s="217" customFormat="1" ht="13.5" customHeight="1" thickBot="1" x14ac:dyDescent="0.3">
      <c r="E5" s="218">
        <f>PROJECT!J28</f>
        <v>46604</v>
      </c>
      <c r="F5" s="218">
        <f>E5+31</f>
        <v>46635</v>
      </c>
      <c r="G5" s="218">
        <f t="shared" ref="G5:P5" si="0">F5+31</f>
        <v>46666</v>
      </c>
      <c r="H5" s="218">
        <f t="shared" si="0"/>
        <v>46697</v>
      </c>
      <c r="I5" s="218">
        <f t="shared" si="0"/>
        <v>46728</v>
      </c>
      <c r="J5" s="218">
        <f t="shared" si="0"/>
        <v>46759</v>
      </c>
      <c r="K5" s="218">
        <f t="shared" si="0"/>
        <v>46790</v>
      </c>
      <c r="L5" s="218">
        <f t="shared" si="0"/>
        <v>46821</v>
      </c>
      <c r="M5" s="218">
        <f t="shared" si="0"/>
        <v>46852</v>
      </c>
      <c r="N5" s="218">
        <f t="shared" si="0"/>
        <v>46883</v>
      </c>
      <c r="O5" s="218">
        <f t="shared" si="0"/>
        <v>46914</v>
      </c>
      <c r="P5" s="218">
        <f t="shared" si="0"/>
        <v>46945</v>
      </c>
      <c r="R5" s="217" t="s">
        <v>116</v>
      </c>
    </row>
    <row r="6" spans="1:18" ht="14.4" thickBot="1" x14ac:dyDescent="0.3">
      <c r="A6" s="500" t="s">
        <v>119</v>
      </c>
      <c r="B6" s="500"/>
      <c r="C6" s="500"/>
      <c r="D6" s="555"/>
      <c r="E6" s="219">
        <f>E23</f>
        <v>0</v>
      </c>
      <c r="F6" s="219">
        <f>F23</f>
        <v>0</v>
      </c>
      <c r="G6" s="219">
        <f t="shared" ref="G6:P6" si="1">G23</f>
        <v>0</v>
      </c>
      <c r="H6" s="219">
        <f t="shared" si="1"/>
        <v>0</v>
      </c>
      <c r="I6" s="219">
        <f t="shared" si="1"/>
        <v>0</v>
      </c>
      <c r="J6" s="219">
        <f t="shared" si="1"/>
        <v>0</v>
      </c>
      <c r="K6" s="219">
        <f t="shared" si="1"/>
        <v>0</v>
      </c>
      <c r="L6" s="219">
        <f t="shared" si="1"/>
        <v>0</v>
      </c>
      <c r="M6" s="219">
        <f t="shared" si="1"/>
        <v>0</v>
      </c>
      <c r="N6" s="219">
        <f t="shared" si="1"/>
        <v>0</v>
      </c>
      <c r="O6" s="219">
        <f t="shared" si="1"/>
        <v>0</v>
      </c>
      <c r="P6" s="219">
        <f t="shared" si="1"/>
        <v>0</v>
      </c>
      <c r="Q6" s="220"/>
      <c r="R6" s="221">
        <f>SUM(E6:P6)</f>
        <v>0</v>
      </c>
    </row>
    <row r="7" spans="1:18" ht="4.5" customHeight="1" thickBot="1" x14ac:dyDescent="0.3">
      <c r="A7" s="497"/>
      <c r="B7" s="497"/>
      <c r="C7" s="497"/>
      <c r="D7" s="497"/>
      <c r="E7" s="220"/>
      <c r="F7" s="220"/>
      <c r="G7" s="220"/>
      <c r="H7" s="220"/>
      <c r="I7" s="220"/>
      <c r="J7" s="220"/>
      <c r="K7" s="220"/>
      <c r="L7" s="220"/>
      <c r="M7" s="220"/>
      <c r="N7" s="220"/>
      <c r="O7" s="220"/>
      <c r="P7" s="220"/>
      <c r="Q7" s="220"/>
      <c r="R7" s="222"/>
    </row>
    <row r="8" spans="1:18" ht="14.4" thickBot="1" x14ac:dyDescent="0.3">
      <c r="A8" s="500" t="s">
        <v>120</v>
      </c>
      <c r="B8" s="500"/>
      <c r="C8" s="500"/>
      <c r="D8" s="555"/>
      <c r="E8" s="219">
        <f>SUM(E49)</f>
        <v>0</v>
      </c>
      <c r="F8" s="219">
        <f t="shared" ref="F8:P8" si="2">SUM(F49)</f>
        <v>0</v>
      </c>
      <c r="G8" s="219">
        <f t="shared" si="2"/>
        <v>0</v>
      </c>
      <c r="H8" s="219">
        <f t="shared" si="2"/>
        <v>0</v>
      </c>
      <c r="I8" s="219">
        <f t="shared" si="2"/>
        <v>0</v>
      </c>
      <c r="J8" s="219">
        <f t="shared" si="2"/>
        <v>0</v>
      </c>
      <c r="K8" s="219">
        <f t="shared" si="2"/>
        <v>0</v>
      </c>
      <c r="L8" s="219">
        <f t="shared" si="2"/>
        <v>0</v>
      </c>
      <c r="M8" s="219">
        <f t="shared" si="2"/>
        <v>0</v>
      </c>
      <c r="N8" s="219">
        <f t="shared" si="2"/>
        <v>0</v>
      </c>
      <c r="O8" s="219">
        <f t="shared" si="2"/>
        <v>0</v>
      </c>
      <c r="P8" s="219">
        <f t="shared" si="2"/>
        <v>0</v>
      </c>
      <c r="Q8" s="220"/>
      <c r="R8" s="221">
        <f>SUM(E8:P8)</f>
        <v>0</v>
      </c>
    </row>
    <row r="9" spans="1:18" ht="4.5" customHeight="1" thickBot="1" x14ac:dyDescent="0.3">
      <c r="A9" s="556"/>
      <c r="B9" s="556"/>
      <c r="C9" s="556"/>
      <c r="D9" s="556"/>
      <c r="E9" s="220"/>
      <c r="F9" s="220"/>
      <c r="G9" s="220"/>
      <c r="H9" s="220"/>
      <c r="I9" s="220"/>
      <c r="J9" s="220"/>
      <c r="K9" s="220"/>
      <c r="L9" s="220"/>
      <c r="M9" s="220"/>
      <c r="N9" s="220"/>
      <c r="O9" s="220"/>
      <c r="P9" s="220"/>
      <c r="Q9" s="220"/>
      <c r="R9" s="222"/>
    </row>
    <row r="10" spans="1:18" ht="14.4" thickBot="1" x14ac:dyDescent="0.3">
      <c r="A10" s="500" t="s">
        <v>121</v>
      </c>
      <c r="B10" s="500"/>
      <c r="C10" s="500"/>
      <c r="D10" s="555"/>
      <c r="E10" s="223">
        <f>E6-E8</f>
        <v>0</v>
      </c>
      <c r="F10" s="223">
        <f t="shared" ref="F10:P10" si="3">F6-F8</f>
        <v>0</v>
      </c>
      <c r="G10" s="223">
        <f t="shared" si="3"/>
        <v>0</v>
      </c>
      <c r="H10" s="223">
        <f t="shared" si="3"/>
        <v>0</v>
      </c>
      <c r="I10" s="223">
        <f t="shared" si="3"/>
        <v>0</v>
      </c>
      <c r="J10" s="223">
        <f t="shared" si="3"/>
        <v>0</v>
      </c>
      <c r="K10" s="223">
        <f t="shared" si="3"/>
        <v>0</v>
      </c>
      <c r="L10" s="223">
        <f t="shared" si="3"/>
        <v>0</v>
      </c>
      <c r="M10" s="223">
        <f t="shared" si="3"/>
        <v>0</v>
      </c>
      <c r="N10" s="223">
        <f t="shared" si="3"/>
        <v>0</v>
      </c>
      <c r="O10" s="223">
        <f t="shared" si="3"/>
        <v>0</v>
      </c>
      <c r="P10" s="223">
        <f t="shared" si="3"/>
        <v>0</v>
      </c>
      <c r="Q10" s="220"/>
      <c r="R10" s="224">
        <f>SUM(E10:P10)</f>
        <v>0</v>
      </c>
    </row>
    <row r="11" spans="1:18" ht="4.5" customHeight="1" thickBot="1" x14ac:dyDescent="0.3">
      <c r="A11" s="556"/>
      <c r="B11" s="556"/>
      <c r="C11" s="556"/>
      <c r="D11" s="556"/>
      <c r="E11" s="220"/>
      <c r="F11" s="220"/>
      <c r="G11" s="220"/>
      <c r="H11" s="220"/>
      <c r="I11" s="220"/>
      <c r="J11" s="220"/>
      <c r="K11" s="220"/>
      <c r="L11" s="220"/>
      <c r="M11" s="220"/>
      <c r="N11" s="220"/>
      <c r="O11" s="220"/>
      <c r="P11" s="220"/>
      <c r="Q11" s="220"/>
      <c r="R11" s="222"/>
    </row>
    <row r="12" spans="1:18" ht="15.75" customHeight="1" thickBot="1" x14ac:dyDescent="0.3">
      <c r="A12" s="500" t="s">
        <v>123</v>
      </c>
      <c r="B12" s="500"/>
      <c r="C12" s="500"/>
      <c r="D12" s="555"/>
      <c r="E12" s="225">
        <f>SUM(E59,E66)</f>
        <v>0</v>
      </c>
      <c r="F12" s="225">
        <f t="shared" ref="F12:P12" si="4">SUM(F59,F66)</f>
        <v>0</v>
      </c>
      <c r="G12" s="225">
        <f t="shared" si="4"/>
        <v>0</v>
      </c>
      <c r="H12" s="225">
        <f t="shared" si="4"/>
        <v>0</v>
      </c>
      <c r="I12" s="225">
        <f t="shared" si="4"/>
        <v>0</v>
      </c>
      <c r="J12" s="225">
        <f t="shared" si="4"/>
        <v>0</v>
      </c>
      <c r="K12" s="225">
        <f t="shared" si="4"/>
        <v>0</v>
      </c>
      <c r="L12" s="225">
        <f t="shared" si="4"/>
        <v>0</v>
      </c>
      <c r="M12" s="225">
        <f t="shared" si="4"/>
        <v>0</v>
      </c>
      <c r="N12" s="225">
        <f t="shared" si="4"/>
        <v>0</v>
      </c>
      <c r="O12" s="225">
        <f t="shared" si="4"/>
        <v>0</v>
      </c>
      <c r="P12" s="225">
        <f t="shared" si="4"/>
        <v>0</v>
      </c>
      <c r="Q12" s="220"/>
      <c r="R12" s="226">
        <f>SUM(E12:P12)</f>
        <v>0</v>
      </c>
    </row>
    <row r="13" spans="1:18" ht="4.5" customHeight="1" thickBot="1" x14ac:dyDescent="0.3">
      <c r="A13" s="556"/>
      <c r="B13" s="556"/>
      <c r="C13" s="556"/>
      <c r="D13" s="556"/>
      <c r="E13" s="220"/>
      <c r="F13" s="220"/>
      <c r="G13" s="220"/>
      <c r="H13" s="220"/>
      <c r="I13" s="220"/>
      <c r="J13" s="220"/>
      <c r="K13" s="220"/>
      <c r="L13" s="220"/>
      <c r="M13" s="220"/>
      <c r="N13" s="220"/>
      <c r="O13" s="220"/>
      <c r="P13" s="220"/>
      <c r="Q13" s="220"/>
      <c r="R13" s="222"/>
    </row>
    <row r="14" spans="1:18" ht="14.4" thickBot="1" x14ac:dyDescent="0.3">
      <c r="A14" s="500" t="s">
        <v>122</v>
      </c>
      <c r="B14" s="500"/>
      <c r="C14" s="500"/>
      <c r="D14" s="555"/>
      <c r="E14" s="227">
        <f t="shared" ref="E14:P14" si="5">E10-E12</f>
        <v>0</v>
      </c>
      <c r="F14" s="227">
        <f t="shared" si="5"/>
        <v>0</v>
      </c>
      <c r="G14" s="227">
        <f t="shared" si="5"/>
        <v>0</v>
      </c>
      <c r="H14" s="227">
        <f t="shared" si="5"/>
        <v>0</v>
      </c>
      <c r="I14" s="227">
        <f t="shared" si="5"/>
        <v>0</v>
      </c>
      <c r="J14" s="227">
        <f t="shared" si="5"/>
        <v>0</v>
      </c>
      <c r="K14" s="227">
        <f t="shared" si="5"/>
        <v>0</v>
      </c>
      <c r="L14" s="227">
        <f t="shared" si="5"/>
        <v>0</v>
      </c>
      <c r="M14" s="227">
        <f t="shared" si="5"/>
        <v>0</v>
      </c>
      <c r="N14" s="227">
        <f t="shared" si="5"/>
        <v>0</v>
      </c>
      <c r="O14" s="227">
        <f t="shared" si="5"/>
        <v>0</v>
      </c>
      <c r="P14" s="227">
        <f t="shared" si="5"/>
        <v>0</v>
      </c>
      <c r="Q14" s="220"/>
      <c r="R14" s="228">
        <f>SUM(E14:P14)</f>
        <v>0</v>
      </c>
    </row>
    <row r="15" spans="1:18" ht="4.5" customHeight="1" thickBot="1" x14ac:dyDescent="0.3">
      <c r="A15" s="556"/>
      <c r="B15" s="556"/>
      <c r="C15" s="556"/>
      <c r="D15" s="556"/>
      <c r="E15" s="220"/>
      <c r="F15" s="220"/>
      <c r="G15" s="220"/>
      <c r="H15" s="220"/>
      <c r="I15" s="220"/>
      <c r="J15" s="220"/>
      <c r="K15" s="220"/>
      <c r="L15" s="220"/>
      <c r="M15" s="220"/>
      <c r="N15" s="220"/>
      <c r="O15" s="220"/>
      <c r="P15" s="220"/>
      <c r="Q15" s="220"/>
      <c r="R15" s="222"/>
    </row>
    <row r="16" spans="1:18" ht="14.4" thickBot="1" x14ac:dyDescent="0.3">
      <c r="A16" s="500" t="s">
        <v>124</v>
      </c>
      <c r="B16" s="500"/>
      <c r="C16" s="500"/>
      <c r="D16" s="555"/>
      <c r="E16" s="225">
        <f>E25</f>
        <v>0</v>
      </c>
      <c r="F16" s="225">
        <f t="shared" ref="F16:P16" si="6">F25</f>
        <v>0</v>
      </c>
      <c r="G16" s="225">
        <f t="shared" si="6"/>
        <v>0</v>
      </c>
      <c r="H16" s="225">
        <f t="shared" si="6"/>
        <v>0</v>
      </c>
      <c r="I16" s="225">
        <f t="shared" si="6"/>
        <v>0</v>
      </c>
      <c r="J16" s="225">
        <f t="shared" si="6"/>
        <v>0</v>
      </c>
      <c r="K16" s="225">
        <f t="shared" si="6"/>
        <v>0</v>
      </c>
      <c r="L16" s="225">
        <f t="shared" si="6"/>
        <v>0</v>
      </c>
      <c r="M16" s="225">
        <f t="shared" si="6"/>
        <v>0</v>
      </c>
      <c r="N16" s="225">
        <f t="shared" si="6"/>
        <v>0</v>
      </c>
      <c r="O16" s="225">
        <f t="shared" si="6"/>
        <v>0</v>
      </c>
      <c r="P16" s="225">
        <f t="shared" si="6"/>
        <v>0</v>
      </c>
      <c r="Q16" s="220"/>
      <c r="R16" s="226">
        <f>SUM(E16:P16)</f>
        <v>0</v>
      </c>
    </row>
    <row r="17" spans="1:18" s="47" customFormat="1" ht="13.2" x14ac:dyDescent="0.25">
      <c r="B17" s="50"/>
      <c r="C17" s="50"/>
      <c r="D17" s="50"/>
      <c r="E17" s="229"/>
      <c r="F17" s="229"/>
      <c r="G17" s="229"/>
      <c r="H17" s="229"/>
      <c r="I17" s="229"/>
      <c r="J17" s="229"/>
      <c r="K17" s="229"/>
      <c r="L17" s="229"/>
      <c r="M17" s="229"/>
      <c r="N17" s="229"/>
      <c r="O17" s="229"/>
      <c r="P17" s="229"/>
      <c r="Q17" s="230"/>
      <c r="R17" s="229"/>
    </row>
    <row r="18" spans="1:18" s="47" customFormat="1" ht="15.6" x14ac:dyDescent="0.25">
      <c r="A18" s="557" t="s">
        <v>176</v>
      </c>
      <c r="B18" s="557"/>
      <c r="C18" s="557"/>
      <c r="D18" s="557"/>
      <c r="E18" s="557"/>
      <c r="F18" s="557"/>
      <c r="G18" s="557"/>
      <c r="H18" s="557"/>
      <c r="I18" s="557"/>
      <c r="J18" s="557"/>
      <c r="K18" s="557"/>
      <c r="L18" s="557"/>
      <c r="M18" s="557"/>
      <c r="N18" s="557"/>
      <c r="O18" s="557"/>
      <c r="P18" s="557"/>
      <c r="Q18" s="557"/>
      <c r="R18" s="557"/>
    </row>
    <row r="19" spans="1:18" s="47" customFormat="1" ht="9.75" customHeight="1" x14ac:dyDescent="0.25">
      <c r="A19" s="140"/>
      <c r="B19" s="50"/>
      <c r="C19" s="50"/>
      <c r="D19" s="50"/>
      <c r="E19" s="229"/>
      <c r="F19" s="229"/>
      <c r="G19" s="229"/>
      <c r="H19" s="229"/>
      <c r="I19" s="229"/>
      <c r="J19" s="229"/>
      <c r="K19" s="229"/>
      <c r="L19" s="229"/>
      <c r="M19" s="229"/>
      <c r="N19" s="229"/>
      <c r="O19" s="229"/>
      <c r="P19" s="229"/>
      <c r="Q19" s="230"/>
      <c r="R19" s="229"/>
    </row>
    <row r="20" spans="1:18" s="47" customFormat="1" ht="13.2" x14ac:dyDescent="0.25">
      <c r="A20" s="140" t="s">
        <v>102</v>
      </c>
      <c r="B20" s="50"/>
      <c r="C20" s="50"/>
      <c r="D20" s="50"/>
      <c r="E20" s="229"/>
      <c r="F20" s="229"/>
      <c r="G20" s="229"/>
      <c r="H20" s="229"/>
      <c r="I20" s="229"/>
      <c r="J20" s="229"/>
      <c r="K20" s="229"/>
      <c r="L20" s="229"/>
      <c r="M20" s="229"/>
      <c r="N20" s="229"/>
      <c r="O20" s="229"/>
      <c r="P20" s="229"/>
      <c r="Q20" s="230"/>
      <c r="R20" s="229"/>
    </row>
    <row r="21" spans="1:18" s="238" customFormat="1" ht="13.2" x14ac:dyDescent="0.25">
      <c r="A21" s="232"/>
      <c r="B21" s="543" t="s">
        <v>39</v>
      </c>
      <c r="C21" s="544"/>
      <c r="D21" s="545"/>
      <c r="E21" s="233"/>
      <c r="F21" s="234"/>
      <c r="G21" s="234"/>
      <c r="H21" s="234"/>
      <c r="I21" s="234"/>
      <c r="J21" s="234"/>
      <c r="K21" s="234"/>
      <c r="L21" s="234"/>
      <c r="M21" s="234"/>
      <c r="N21" s="234"/>
      <c r="O21" s="234"/>
      <c r="P21" s="235"/>
      <c r="Q21" s="236"/>
      <c r="R21" s="237">
        <f>SUM(E21:P21)</f>
        <v>0</v>
      </c>
    </row>
    <row r="22" spans="1:18" s="238" customFormat="1" ht="13.2" x14ac:dyDescent="0.25">
      <c r="A22" s="239"/>
      <c r="B22" s="546" t="s">
        <v>38</v>
      </c>
      <c r="C22" s="547"/>
      <c r="D22" s="548"/>
      <c r="E22" s="240"/>
      <c r="F22" s="241"/>
      <c r="G22" s="241"/>
      <c r="H22" s="241"/>
      <c r="I22" s="241"/>
      <c r="J22" s="241"/>
      <c r="K22" s="241"/>
      <c r="L22" s="241"/>
      <c r="M22" s="241"/>
      <c r="N22" s="241"/>
      <c r="O22" s="241"/>
      <c r="P22" s="242"/>
      <c r="Q22" s="236"/>
      <c r="R22" s="243">
        <f>SUM(E22:P22)</f>
        <v>0</v>
      </c>
    </row>
    <row r="23" spans="1:18" s="140" customFormat="1" ht="13.2" x14ac:dyDescent="0.25">
      <c r="A23" s="552" t="s">
        <v>118</v>
      </c>
      <c r="B23" s="553"/>
      <c r="C23" s="553"/>
      <c r="D23" s="554"/>
      <c r="E23" s="244">
        <f>SUM(E21:E22)</f>
        <v>0</v>
      </c>
      <c r="F23" s="245">
        <f>SUM(F21:F22)</f>
        <v>0</v>
      </c>
      <c r="G23" s="245">
        <f t="shared" ref="G23:P23" si="7">SUM(G21:G22)</f>
        <v>0</v>
      </c>
      <c r="H23" s="245">
        <f t="shared" si="7"/>
        <v>0</v>
      </c>
      <c r="I23" s="245">
        <f t="shared" si="7"/>
        <v>0</v>
      </c>
      <c r="J23" s="245">
        <f t="shared" si="7"/>
        <v>0</v>
      </c>
      <c r="K23" s="245">
        <f t="shared" si="7"/>
        <v>0</v>
      </c>
      <c r="L23" s="245">
        <f t="shared" si="7"/>
        <v>0</v>
      </c>
      <c r="M23" s="245">
        <f t="shared" si="7"/>
        <v>0</v>
      </c>
      <c r="N23" s="245">
        <f t="shared" si="7"/>
        <v>0</v>
      </c>
      <c r="O23" s="245">
        <f t="shared" si="7"/>
        <v>0</v>
      </c>
      <c r="P23" s="246">
        <f t="shared" si="7"/>
        <v>0</v>
      </c>
      <c r="Q23" s="247"/>
      <c r="R23" s="248">
        <f>SUM(R21:R22)</f>
        <v>0</v>
      </c>
    </row>
    <row r="24" spans="1:18" s="251" customFormat="1" ht="4.5" customHeight="1" x14ac:dyDescent="0.25">
      <c r="A24" s="249"/>
      <c r="B24" s="249"/>
      <c r="C24" s="249"/>
      <c r="D24" s="249"/>
      <c r="E24" s="250"/>
      <c r="F24" s="250"/>
      <c r="G24" s="250"/>
      <c r="H24" s="250"/>
      <c r="I24" s="250"/>
      <c r="J24" s="250"/>
      <c r="K24" s="250"/>
      <c r="L24" s="250"/>
      <c r="M24" s="250"/>
      <c r="N24" s="250"/>
      <c r="O24" s="250"/>
      <c r="P24" s="250"/>
      <c r="Q24" s="250"/>
      <c r="R24" s="250"/>
    </row>
    <row r="25" spans="1:18" s="238" customFormat="1" ht="13.2" x14ac:dyDescent="0.25">
      <c r="A25" s="580" t="s">
        <v>125</v>
      </c>
      <c r="B25" s="581"/>
      <c r="C25" s="581"/>
      <c r="D25" s="310">
        <f>BudY1!D25</f>
        <v>0</v>
      </c>
      <c r="E25" s="253">
        <f>E21/(100-($D$25*100))*($D$25*100)</f>
        <v>0</v>
      </c>
      <c r="F25" s="254">
        <f t="shared" ref="F25:P25" si="8">F21/(100-($D$25*100))*($D$25*100)</f>
        <v>0</v>
      </c>
      <c r="G25" s="254">
        <f t="shared" si="8"/>
        <v>0</v>
      </c>
      <c r="H25" s="254">
        <f t="shared" si="8"/>
        <v>0</v>
      </c>
      <c r="I25" s="254">
        <f t="shared" si="8"/>
        <v>0</v>
      </c>
      <c r="J25" s="254">
        <f t="shared" si="8"/>
        <v>0</v>
      </c>
      <c r="K25" s="254">
        <f t="shared" si="8"/>
        <v>0</v>
      </c>
      <c r="L25" s="254">
        <f t="shared" si="8"/>
        <v>0</v>
      </c>
      <c r="M25" s="254">
        <f t="shared" si="8"/>
        <v>0</v>
      </c>
      <c r="N25" s="254">
        <f t="shared" si="8"/>
        <v>0</v>
      </c>
      <c r="O25" s="254">
        <f t="shared" si="8"/>
        <v>0</v>
      </c>
      <c r="P25" s="254">
        <f t="shared" si="8"/>
        <v>0</v>
      </c>
      <c r="Q25" s="255"/>
      <c r="R25" s="256">
        <f>SUM(E25:P25)</f>
        <v>0</v>
      </c>
    </row>
    <row r="26" spans="1:18" ht="4.5" customHeight="1" x14ac:dyDescent="0.25">
      <c r="E26" s="258"/>
      <c r="F26" s="258"/>
      <c r="G26" s="258"/>
      <c r="H26" s="258"/>
      <c r="I26" s="258"/>
      <c r="J26" s="258"/>
      <c r="K26" s="258"/>
      <c r="L26" s="258"/>
      <c r="M26" s="258"/>
      <c r="N26" s="258"/>
      <c r="O26" s="258"/>
      <c r="P26" s="258"/>
      <c r="Q26" s="258"/>
      <c r="R26" s="247"/>
    </row>
    <row r="27" spans="1:18" s="251" customFormat="1" ht="13.2" x14ac:dyDescent="0.25">
      <c r="A27" s="140" t="s">
        <v>99</v>
      </c>
      <c r="B27" s="249"/>
      <c r="C27" s="249"/>
      <c r="D27" s="249"/>
      <c r="E27" s="250"/>
      <c r="F27" s="250"/>
      <c r="G27" s="250"/>
      <c r="H27" s="250"/>
      <c r="I27" s="250"/>
      <c r="J27" s="250"/>
      <c r="K27" s="250"/>
      <c r="L27" s="250"/>
      <c r="M27" s="250"/>
      <c r="N27" s="250"/>
      <c r="O27" s="250"/>
      <c r="P27" s="250"/>
      <c r="Q27" s="250"/>
      <c r="R27" s="250"/>
    </row>
    <row r="28" spans="1:18" s="47" customFormat="1" ht="13.2" x14ac:dyDescent="0.25">
      <c r="A28" s="549" t="s">
        <v>109</v>
      </c>
      <c r="B28" s="550"/>
      <c r="C28" s="550"/>
      <c r="D28" s="551"/>
      <c r="E28" s="259"/>
      <c r="F28" s="260"/>
      <c r="G28" s="260"/>
      <c r="H28" s="260"/>
      <c r="I28" s="260"/>
      <c r="J28" s="260"/>
      <c r="K28" s="260"/>
      <c r="L28" s="260"/>
      <c r="M28" s="260"/>
      <c r="N28" s="260"/>
      <c r="O28" s="260"/>
      <c r="P28" s="261"/>
      <c r="Q28" s="262"/>
      <c r="R28" s="263"/>
    </row>
    <row r="29" spans="1:18" s="47" customFormat="1" ht="13.2" x14ac:dyDescent="0.25">
      <c r="A29" s="311" t="str">
        <f>BudY1!A29</f>
        <v>Staff</v>
      </c>
      <c r="B29" s="609" t="str">
        <f>BudY1!B29:C29</f>
        <v>Spine Point or Grade / Level</v>
      </c>
      <c r="C29" s="610"/>
      <c r="D29" s="312" t="str">
        <f>BudY1!D29</f>
        <v>FTE</v>
      </c>
      <c r="E29" s="240"/>
      <c r="F29" s="241"/>
      <c r="G29" s="241"/>
      <c r="H29" s="241"/>
      <c r="I29" s="241"/>
      <c r="J29" s="241"/>
      <c r="K29" s="241"/>
      <c r="L29" s="241"/>
      <c r="M29" s="241"/>
      <c r="N29" s="241"/>
      <c r="O29" s="241"/>
      <c r="P29" s="242"/>
      <c r="Q29" s="230"/>
      <c r="R29" s="266">
        <f t="shared" ref="R29:R48" si="9">SUM(E29:P29)</f>
        <v>0</v>
      </c>
    </row>
    <row r="30" spans="1:18" s="47" customFormat="1" ht="13.2" x14ac:dyDescent="0.25">
      <c r="A30" s="311" t="str">
        <f>BudY1!A30</f>
        <v>Staff</v>
      </c>
      <c r="B30" s="611" t="str">
        <f>BudY1!B30:C30</f>
        <v>Spine Point or Grade / Level</v>
      </c>
      <c r="C30" s="612"/>
      <c r="D30" s="312" t="str">
        <f>BudY1!D30</f>
        <v>FTE</v>
      </c>
      <c r="E30" s="240"/>
      <c r="F30" s="241"/>
      <c r="G30" s="241"/>
      <c r="H30" s="241"/>
      <c r="I30" s="241"/>
      <c r="J30" s="241"/>
      <c r="K30" s="241"/>
      <c r="L30" s="241"/>
      <c r="M30" s="241"/>
      <c r="N30" s="241"/>
      <c r="O30" s="241"/>
      <c r="P30" s="242"/>
      <c r="Q30" s="230"/>
      <c r="R30" s="266">
        <f t="shared" si="9"/>
        <v>0</v>
      </c>
    </row>
    <row r="31" spans="1:18" s="47" customFormat="1" ht="13.2" x14ac:dyDescent="0.25">
      <c r="A31" s="268">
        <v>2000</v>
      </c>
      <c r="B31" s="564" t="s">
        <v>5</v>
      </c>
      <c r="C31" s="565"/>
      <c r="D31" s="565"/>
      <c r="E31" s="240"/>
      <c r="F31" s="241"/>
      <c r="G31" s="241"/>
      <c r="H31" s="241"/>
      <c r="I31" s="241"/>
      <c r="J31" s="241"/>
      <c r="K31" s="241"/>
      <c r="L31" s="241"/>
      <c r="M31" s="241"/>
      <c r="N31" s="241"/>
      <c r="O31" s="241"/>
      <c r="P31" s="242"/>
      <c r="Q31" s="230"/>
      <c r="R31" s="266">
        <f t="shared" si="9"/>
        <v>0</v>
      </c>
    </row>
    <row r="32" spans="1:18" s="47" customFormat="1" ht="13.2" x14ac:dyDescent="0.25">
      <c r="A32" s="268">
        <v>2001</v>
      </c>
      <c r="B32" s="564" t="s">
        <v>6</v>
      </c>
      <c r="C32" s="565"/>
      <c r="D32" s="565"/>
      <c r="E32" s="240"/>
      <c r="F32" s="241"/>
      <c r="G32" s="241"/>
      <c r="H32" s="241"/>
      <c r="I32" s="241"/>
      <c r="J32" s="241"/>
      <c r="K32" s="241"/>
      <c r="L32" s="241"/>
      <c r="M32" s="241"/>
      <c r="N32" s="241"/>
      <c r="O32" s="241"/>
      <c r="P32" s="242"/>
      <c r="Q32" s="230"/>
      <c r="R32" s="266">
        <f t="shared" si="9"/>
        <v>0</v>
      </c>
    </row>
    <row r="33" spans="1:18" s="47" customFormat="1" ht="13.2" x14ac:dyDescent="0.25">
      <c r="A33" s="268">
        <v>2002</v>
      </c>
      <c r="B33" s="564" t="s">
        <v>7</v>
      </c>
      <c r="C33" s="565"/>
      <c r="D33" s="565"/>
      <c r="E33" s="240"/>
      <c r="F33" s="241"/>
      <c r="G33" s="241"/>
      <c r="H33" s="241"/>
      <c r="I33" s="241"/>
      <c r="J33" s="241"/>
      <c r="K33" s="241"/>
      <c r="L33" s="241"/>
      <c r="M33" s="241"/>
      <c r="N33" s="241"/>
      <c r="O33" s="241"/>
      <c r="P33" s="242"/>
      <c r="Q33" s="230"/>
      <c r="R33" s="266">
        <f t="shared" si="9"/>
        <v>0</v>
      </c>
    </row>
    <row r="34" spans="1:18" s="47" customFormat="1" ht="13.2" x14ac:dyDescent="0.25">
      <c r="A34" s="268">
        <v>2003</v>
      </c>
      <c r="B34" s="564" t="s">
        <v>8</v>
      </c>
      <c r="C34" s="565"/>
      <c r="D34" s="565"/>
      <c r="E34" s="240"/>
      <c r="F34" s="241"/>
      <c r="G34" s="241"/>
      <c r="H34" s="241"/>
      <c r="I34" s="241"/>
      <c r="J34" s="241"/>
      <c r="K34" s="241"/>
      <c r="L34" s="241"/>
      <c r="M34" s="241"/>
      <c r="N34" s="241"/>
      <c r="O34" s="241"/>
      <c r="P34" s="242"/>
      <c r="Q34" s="230"/>
      <c r="R34" s="266">
        <f t="shared" si="9"/>
        <v>0</v>
      </c>
    </row>
    <row r="35" spans="1:18" ht="13.2" x14ac:dyDescent="0.25">
      <c r="A35" s="268">
        <v>2004</v>
      </c>
      <c r="B35" s="564" t="s">
        <v>9</v>
      </c>
      <c r="C35" s="565"/>
      <c r="D35" s="565"/>
      <c r="E35" s="240"/>
      <c r="F35" s="241"/>
      <c r="G35" s="241"/>
      <c r="H35" s="241"/>
      <c r="I35" s="241"/>
      <c r="J35" s="241"/>
      <c r="K35" s="241"/>
      <c r="L35" s="241"/>
      <c r="M35" s="241"/>
      <c r="N35" s="241"/>
      <c r="O35" s="241"/>
      <c r="P35" s="242"/>
      <c r="Q35" s="258"/>
      <c r="R35" s="266">
        <f t="shared" si="9"/>
        <v>0</v>
      </c>
    </row>
    <row r="36" spans="1:18" ht="13.2" x14ac:dyDescent="0.25">
      <c r="A36" s="268">
        <v>2005</v>
      </c>
      <c r="B36" s="564" t="s">
        <v>10</v>
      </c>
      <c r="C36" s="565"/>
      <c r="D36" s="565"/>
      <c r="E36" s="240"/>
      <c r="F36" s="241"/>
      <c r="G36" s="241"/>
      <c r="H36" s="241"/>
      <c r="I36" s="241"/>
      <c r="J36" s="241"/>
      <c r="K36" s="241"/>
      <c r="L36" s="241"/>
      <c r="M36" s="241"/>
      <c r="N36" s="241"/>
      <c r="O36" s="241"/>
      <c r="P36" s="242"/>
      <c r="Q36" s="258"/>
      <c r="R36" s="266">
        <f t="shared" si="9"/>
        <v>0</v>
      </c>
    </row>
    <row r="37" spans="1:18" ht="13.2" x14ac:dyDescent="0.25">
      <c r="A37" s="268">
        <v>2006</v>
      </c>
      <c r="B37" s="564" t="s">
        <v>11</v>
      </c>
      <c r="C37" s="565"/>
      <c r="D37" s="565"/>
      <c r="E37" s="240"/>
      <c r="F37" s="241"/>
      <c r="G37" s="241"/>
      <c r="H37" s="241"/>
      <c r="I37" s="241"/>
      <c r="J37" s="241"/>
      <c r="K37" s="241"/>
      <c r="L37" s="241"/>
      <c r="M37" s="241"/>
      <c r="N37" s="241"/>
      <c r="O37" s="241"/>
      <c r="P37" s="242"/>
      <c r="Q37" s="258"/>
      <c r="R37" s="266">
        <f t="shared" si="9"/>
        <v>0</v>
      </c>
    </row>
    <row r="38" spans="1:18" ht="13.2" x14ac:dyDescent="0.25">
      <c r="A38" s="268">
        <v>2007</v>
      </c>
      <c r="B38" s="564" t="s">
        <v>12</v>
      </c>
      <c r="C38" s="565"/>
      <c r="D38" s="565"/>
      <c r="E38" s="240"/>
      <c r="F38" s="241"/>
      <c r="G38" s="241"/>
      <c r="H38" s="241"/>
      <c r="I38" s="241"/>
      <c r="J38" s="241"/>
      <c r="K38" s="241"/>
      <c r="L38" s="241"/>
      <c r="M38" s="241"/>
      <c r="N38" s="241"/>
      <c r="O38" s="241"/>
      <c r="P38" s="242"/>
      <c r="Q38" s="258"/>
      <c r="R38" s="266">
        <f t="shared" si="9"/>
        <v>0</v>
      </c>
    </row>
    <row r="39" spans="1:18" ht="13.2" x14ac:dyDescent="0.25">
      <c r="A39" s="268">
        <v>2008</v>
      </c>
      <c r="B39" s="564" t="s">
        <v>13</v>
      </c>
      <c r="C39" s="565"/>
      <c r="D39" s="565"/>
      <c r="E39" s="240"/>
      <c r="F39" s="241"/>
      <c r="G39" s="241"/>
      <c r="H39" s="241"/>
      <c r="I39" s="241"/>
      <c r="J39" s="241"/>
      <c r="K39" s="241"/>
      <c r="L39" s="241"/>
      <c r="M39" s="241"/>
      <c r="N39" s="241"/>
      <c r="O39" s="241"/>
      <c r="P39" s="242"/>
      <c r="Q39" s="258"/>
      <c r="R39" s="266">
        <f t="shared" si="9"/>
        <v>0</v>
      </c>
    </row>
    <row r="40" spans="1:18" ht="13.2" x14ac:dyDescent="0.25">
      <c r="A40" s="268">
        <v>2009</v>
      </c>
      <c r="B40" s="564" t="s">
        <v>14</v>
      </c>
      <c r="C40" s="565"/>
      <c r="D40" s="565"/>
      <c r="E40" s="240"/>
      <c r="F40" s="241"/>
      <c r="G40" s="241"/>
      <c r="H40" s="241"/>
      <c r="I40" s="241"/>
      <c r="J40" s="241"/>
      <c r="K40" s="241"/>
      <c r="L40" s="241"/>
      <c r="M40" s="241"/>
      <c r="N40" s="241"/>
      <c r="O40" s="241"/>
      <c r="P40" s="242"/>
      <c r="Q40" s="258"/>
      <c r="R40" s="266">
        <f t="shared" si="9"/>
        <v>0</v>
      </c>
    </row>
    <row r="41" spans="1:18" ht="13.2" x14ac:dyDescent="0.25">
      <c r="A41" s="268">
        <v>2010</v>
      </c>
      <c r="B41" s="564" t="s">
        <v>15</v>
      </c>
      <c r="C41" s="565"/>
      <c r="D41" s="565"/>
      <c r="E41" s="240"/>
      <c r="F41" s="241"/>
      <c r="G41" s="241"/>
      <c r="H41" s="241"/>
      <c r="I41" s="241"/>
      <c r="J41" s="241"/>
      <c r="K41" s="241"/>
      <c r="L41" s="241"/>
      <c r="M41" s="241"/>
      <c r="N41" s="241"/>
      <c r="O41" s="241"/>
      <c r="P41" s="242"/>
      <c r="Q41" s="269"/>
      <c r="R41" s="266">
        <f t="shared" si="9"/>
        <v>0</v>
      </c>
    </row>
    <row r="42" spans="1:18" ht="13.2" x14ac:dyDescent="0.25">
      <c r="A42" s="268">
        <v>2011</v>
      </c>
      <c r="B42" s="564" t="s">
        <v>16</v>
      </c>
      <c r="C42" s="565"/>
      <c r="D42" s="565"/>
      <c r="E42" s="240"/>
      <c r="F42" s="241"/>
      <c r="G42" s="241"/>
      <c r="H42" s="241"/>
      <c r="I42" s="241"/>
      <c r="J42" s="241"/>
      <c r="K42" s="241"/>
      <c r="L42" s="241"/>
      <c r="M42" s="241"/>
      <c r="N42" s="241"/>
      <c r="O42" s="241"/>
      <c r="P42" s="242"/>
      <c r="Q42" s="258"/>
      <c r="R42" s="266">
        <f t="shared" si="9"/>
        <v>0</v>
      </c>
    </row>
    <row r="43" spans="1:18" ht="13.2" x14ac:dyDescent="0.25">
      <c r="A43" s="268">
        <v>2012</v>
      </c>
      <c r="B43" s="564" t="s">
        <v>17</v>
      </c>
      <c r="C43" s="565"/>
      <c r="D43" s="565"/>
      <c r="E43" s="240"/>
      <c r="F43" s="241"/>
      <c r="G43" s="241"/>
      <c r="H43" s="241"/>
      <c r="I43" s="241"/>
      <c r="J43" s="241"/>
      <c r="K43" s="241"/>
      <c r="L43" s="241"/>
      <c r="M43" s="241"/>
      <c r="N43" s="241"/>
      <c r="O43" s="241"/>
      <c r="P43" s="242"/>
      <c r="Q43" s="258"/>
      <c r="R43" s="266">
        <f t="shared" si="9"/>
        <v>0</v>
      </c>
    </row>
    <row r="44" spans="1:18" ht="13.2" x14ac:dyDescent="0.25">
      <c r="A44" s="268">
        <v>2013</v>
      </c>
      <c r="B44" s="564" t="s">
        <v>18</v>
      </c>
      <c r="C44" s="565"/>
      <c r="D44" s="565"/>
      <c r="E44" s="240"/>
      <c r="F44" s="241"/>
      <c r="G44" s="241"/>
      <c r="H44" s="241"/>
      <c r="I44" s="241"/>
      <c r="J44" s="241"/>
      <c r="K44" s="241"/>
      <c r="L44" s="241"/>
      <c r="M44" s="241"/>
      <c r="N44" s="241"/>
      <c r="O44" s="241"/>
      <c r="P44" s="242"/>
      <c r="Q44" s="258"/>
      <c r="R44" s="266">
        <f t="shared" si="9"/>
        <v>0</v>
      </c>
    </row>
    <row r="45" spans="1:18" ht="13.2" x14ac:dyDescent="0.25">
      <c r="A45" s="268">
        <v>2999</v>
      </c>
      <c r="B45" s="564" t="s">
        <v>19</v>
      </c>
      <c r="C45" s="565"/>
      <c r="D45" s="565"/>
      <c r="E45" s="240"/>
      <c r="F45" s="241"/>
      <c r="G45" s="241"/>
      <c r="H45" s="241"/>
      <c r="I45" s="241"/>
      <c r="J45" s="241"/>
      <c r="K45" s="241"/>
      <c r="L45" s="241"/>
      <c r="M45" s="241"/>
      <c r="N45" s="241"/>
      <c r="O45" s="241"/>
      <c r="P45" s="242"/>
      <c r="Q45" s="258"/>
      <c r="R45" s="266">
        <f t="shared" si="9"/>
        <v>0</v>
      </c>
    </row>
    <row r="46" spans="1:18" ht="13.2" x14ac:dyDescent="0.25">
      <c r="A46" s="268">
        <v>3990</v>
      </c>
      <c r="B46" s="564" t="s">
        <v>98</v>
      </c>
      <c r="C46" s="565"/>
      <c r="D46" s="565"/>
      <c r="E46" s="240"/>
      <c r="F46" s="241"/>
      <c r="G46" s="241"/>
      <c r="H46" s="241"/>
      <c r="I46" s="241"/>
      <c r="J46" s="241"/>
      <c r="K46" s="241"/>
      <c r="L46" s="241"/>
      <c r="M46" s="241"/>
      <c r="N46" s="241"/>
      <c r="O46" s="241"/>
      <c r="P46" s="242"/>
      <c r="Q46" s="258"/>
      <c r="R46" s="266">
        <f t="shared" si="9"/>
        <v>0</v>
      </c>
    </row>
    <row r="47" spans="1:18" ht="13.2" x14ac:dyDescent="0.25">
      <c r="A47" s="311">
        <f>BudY1!A47</f>
        <v>0</v>
      </c>
      <c r="B47" s="605">
        <f>BudY1!B47:D47</f>
        <v>0</v>
      </c>
      <c r="C47" s="606"/>
      <c r="D47" s="606"/>
      <c r="E47" s="240"/>
      <c r="F47" s="241"/>
      <c r="G47" s="241"/>
      <c r="H47" s="241"/>
      <c r="I47" s="241"/>
      <c r="J47" s="241"/>
      <c r="K47" s="241"/>
      <c r="L47" s="241"/>
      <c r="M47" s="241"/>
      <c r="N47" s="241"/>
      <c r="O47" s="241"/>
      <c r="P47" s="242"/>
      <c r="Q47" s="258"/>
      <c r="R47" s="266">
        <f t="shared" si="9"/>
        <v>0</v>
      </c>
    </row>
    <row r="48" spans="1:18" ht="13.2" x14ac:dyDescent="0.25">
      <c r="A48" s="311">
        <f>BudY1!A48</f>
        <v>0</v>
      </c>
      <c r="B48" s="605">
        <f>BudY1!B48:D48</f>
        <v>0</v>
      </c>
      <c r="C48" s="606"/>
      <c r="D48" s="606"/>
      <c r="E48" s="240"/>
      <c r="F48" s="241"/>
      <c r="G48" s="241"/>
      <c r="H48" s="241"/>
      <c r="I48" s="241"/>
      <c r="J48" s="241"/>
      <c r="K48" s="241"/>
      <c r="L48" s="241"/>
      <c r="M48" s="241"/>
      <c r="N48" s="241"/>
      <c r="O48" s="241"/>
      <c r="P48" s="242"/>
      <c r="Q48" s="258"/>
      <c r="R48" s="266">
        <f t="shared" si="9"/>
        <v>0</v>
      </c>
    </row>
    <row r="49" spans="1:18" s="140" customFormat="1" ht="13.2" x14ac:dyDescent="0.25">
      <c r="A49" s="569" t="s">
        <v>110</v>
      </c>
      <c r="B49" s="570"/>
      <c r="C49" s="570"/>
      <c r="D49" s="571"/>
      <c r="E49" s="244">
        <f t="shared" ref="E49:P49" si="10">SUM(E29:E48)</f>
        <v>0</v>
      </c>
      <c r="F49" s="245">
        <f t="shared" si="10"/>
        <v>0</v>
      </c>
      <c r="G49" s="245">
        <f t="shared" si="10"/>
        <v>0</v>
      </c>
      <c r="H49" s="245">
        <f t="shared" si="10"/>
        <v>0</v>
      </c>
      <c r="I49" s="245">
        <f t="shared" si="10"/>
        <v>0</v>
      </c>
      <c r="J49" s="245">
        <f t="shared" si="10"/>
        <v>0</v>
      </c>
      <c r="K49" s="245">
        <f t="shared" si="10"/>
        <v>0</v>
      </c>
      <c r="L49" s="245">
        <f t="shared" si="10"/>
        <v>0</v>
      </c>
      <c r="M49" s="245">
        <f t="shared" si="10"/>
        <v>0</v>
      </c>
      <c r="N49" s="245">
        <f t="shared" si="10"/>
        <v>0</v>
      </c>
      <c r="O49" s="245">
        <f t="shared" si="10"/>
        <v>0</v>
      </c>
      <c r="P49" s="246">
        <f t="shared" si="10"/>
        <v>0</v>
      </c>
      <c r="Q49" s="247"/>
      <c r="R49" s="271">
        <f>SUM(R28:R48)</f>
        <v>0</v>
      </c>
    </row>
    <row r="50" spans="1:18" ht="4.5" customHeight="1" x14ac:dyDescent="0.25">
      <c r="E50" s="258"/>
      <c r="F50" s="258"/>
      <c r="G50" s="258"/>
      <c r="H50" s="258"/>
      <c r="I50" s="258"/>
      <c r="J50" s="258"/>
      <c r="K50" s="258"/>
      <c r="L50" s="258"/>
      <c r="M50" s="258"/>
      <c r="N50" s="258"/>
      <c r="O50" s="258"/>
      <c r="P50" s="258"/>
      <c r="Q50" s="258"/>
      <c r="R50" s="258"/>
    </row>
    <row r="51" spans="1:18" s="47" customFormat="1" ht="13.2" x14ac:dyDescent="0.25">
      <c r="A51" s="589" t="s">
        <v>100</v>
      </c>
      <c r="B51" s="589"/>
      <c r="C51" s="589"/>
      <c r="D51" s="589"/>
      <c r="E51" s="229"/>
      <c r="F51" s="229"/>
      <c r="G51" s="229"/>
      <c r="H51" s="229"/>
      <c r="I51" s="229"/>
      <c r="J51" s="229"/>
      <c r="K51" s="229"/>
      <c r="L51" s="229"/>
      <c r="M51" s="229"/>
      <c r="N51" s="229"/>
      <c r="O51" s="229"/>
      <c r="P51" s="229"/>
      <c r="Q51" s="230"/>
      <c r="R51" s="229"/>
    </row>
    <row r="52" spans="1:18" s="47" customFormat="1" ht="13.2" x14ac:dyDescent="0.25">
      <c r="A52" s="586" t="s">
        <v>107</v>
      </c>
      <c r="B52" s="587"/>
      <c r="C52" s="587"/>
      <c r="D52" s="588"/>
      <c r="E52" s="259"/>
      <c r="F52" s="260"/>
      <c r="G52" s="260"/>
      <c r="H52" s="260"/>
      <c r="I52" s="260"/>
      <c r="J52" s="260"/>
      <c r="K52" s="260"/>
      <c r="L52" s="260"/>
      <c r="M52" s="260"/>
      <c r="N52" s="260"/>
      <c r="O52" s="260"/>
      <c r="P52" s="261"/>
      <c r="Q52" s="262"/>
      <c r="R52" s="263"/>
    </row>
    <row r="53" spans="1:18" s="47" customFormat="1" ht="13.2" x14ac:dyDescent="0.25">
      <c r="A53" s="311" t="str">
        <f>BudY1!A53</f>
        <v>Staff</v>
      </c>
      <c r="B53" s="609" t="str">
        <f>BudY1!B53:C53</f>
        <v>Spine Point or Grade / Level</v>
      </c>
      <c r="C53" s="610"/>
      <c r="D53" s="312" t="str">
        <f>BudY1!D53</f>
        <v>FTE</v>
      </c>
      <c r="E53" s="272"/>
      <c r="F53" s="241"/>
      <c r="G53" s="241"/>
      <c r="H53" s="241"/>
      <c r="I53" s="241"/>
      <c r="J53" s="241"/>
      <c r="K53" s="241"/>
      <c r="L53" s="241"/>
      <c r="M53" s="241"/>
      <c r="N53" s="241"/>
      <c r="O53" s="241"/>
      <c r="P53" s="242"/>
      <c r="Q53" s="262"/>
      <c r="R53" s="266">
        <f t="shared" ref="R53:R58" si="11">SUM(E53:P53)</f>
        <v>0</v>
      </c>
    </row>
    <row r="54" spans="1:18" s="47" customFormat="1" ht="13.2" x14ac:dyDescent="0.25">
      <c r="A54" s="311" t="str">
        <f>BudY1!A54</f>
        <v>Staff</v>
      </c>
      <c r="B54" s="609" t="str">
        <f>BudY1!B54:C54</f>
        <v>Spine Point or Grade / Level</v>
      </c>
      <c r="C54" s="610"/>
      <c r="D54" s="312" t="str">
        <f>BudY1!D54</f>
        <v>FTE</v>
      </c>
      <c r="E54" s="272"/>
      <c r="F54" s="241"/>
      <c r="G54" s="241"/>
      <c r="H54" s="241"/>
      <c r="I54" s="241"/>
      <c r="J54" s="241"/>
      <c r="K54" s="241"/>
      <c r="L54" s="241"/>
      <c r="M54" s="241"/>
      <c r="N54" s="241"/>
      <c r="O54" s="241"/>
      <c r="P54" s="242"/>
      <c r="Q54" s="262"/>
      <c r="R54" s="266">
        <f t="shared" si="11"/>
        <v>0</v>
      </c>
    </row>
    <row r="55" spans="1:18" ht="13.2" x14ac:dyDescent="0.25">
      <c r="A55" s="311">
        <f>BudY1!A55</f>
        <v>0</v>
      </c>
      <c r="B55" s="609" t="str">
        <f>BudY1!B55:C55</f>
        <v>Other - please state</v>
      </c>
      <c r="C55" s="610"/>
      <c r="D55" s="313"/>
      <c r="E55" s="274"/>
      <c r="F55" s="275"/>
      <c r="G55" s="275"/>
      <c r="H55" s="275"/>
      <c r="I55" s="275"/>
      <c r="J55" s="275"/>
      <c r="K55" s="275"/>
      <c r="L55" s="275"/>
      <c r="M55" s="275"/>
      <c r="N55" s="275"/>
      <c r="O55" s="275"/>
      <c r="P55" s="276"/>
      <c r="Q55" s="277"/>
      <c r="R55" s="266">
        <f t="shared" si="11"/>
        <v>0</v>
      </c>
    </row>
    <row r="56" spans="1:18" ht="13.2" x14ac:dyDescent="0.25">
      <c r="A56" s="575" t="s">
        <v>108</v>
      </c>
      <c r="B56" s="576"/>
      <c r="C56" s="576"/>
      <c r="D56" s="577"/>
      <c r="E56" s="278"/>
      <c r="F56" s="279"/>
      <c r="G56" s="279"/>
      <c r="H56" s="279"/>
      <c r="I56" s="279"/>
      <c r="J56" s="279"/>
      <c r="K56" s="279"/>
      <c r="L56" s="279"/>
      <c r="M56" s="279"/>
      <c r="N56" s="279"/>
      <c r="O56" s="279"/>
      <c r="P56" s="280"/>
      <c r="Q56" s="258"/>
      <c r="R56" s="281"/>
    </row>
    <row r="57" spans="1:18" s="238" customFormat="1" ht="13.2" x14ac:dyDescent="0.25">
      <c r="A57" s="282" t="s">
        <v>105</v>
      </c>
      <c r="B57" s="572" t="s">
        <v>103</v>
      </c>
      <c r="C57" s="573"/>
      <c r="D57" s="574"/>
      <c r="E57" s="283"/>
      <c r="F57" s="284"/>
      <c r="G57" s="284"/>
      <c r="H57" s="284"/>
      <c r="I57" s="284"/>
      <c r="J57" s="284"/>
      <c r="K57" s="284"/>
      <c r="L57" s="284"/>
      <c r="M57" s="284"/>
      <c r="N57" s="284"/>
      <c r="O57" s="284"/>
      <c r="P57" s="285"/>
      <c r="Q57" s="236"/>
      <c r="R57" s="266">
        <f t="shared" si="11"/>
        <v>0</v>
      </c>
    </row>
    <row r="58" spans="1:18" s="238" customFormat="1" ht="13.2" x14ac:dyDescent="0.25">
      <c r="A58" s="282" t="s">
        <v>105</v>
      </c>
      <c r="B58" s="572" t="s">
        <v>104</v>
      </c>
      <c r="C58" s="573"/>
      <c r="D58" s="574"/>
      <c r="E58" s="286"/>
      <c r="F58" s="287"/>
      <c r="G58" s="287"/>
      <c r="H58" s="287"/>
      <c r="I58" s="287"/>
      <c r="J58" s="287"/>
      <c r="K58" s="287"/>
      <c r="L58" s="287"/>
      <c r="M58" s="287"/>
      <c r="N58" s="287"/>
      <c r="O58" s="287"/>
      <c r="P58" s="288"/>
      <c r="Q58" s="236"/>
      <c r="R58" s="266">
        <f t="shared" si="11"/>
        <v>0</v>
      </c>
    </row>
    <row r="59" spans="1:18" s="140" customFormat="1" ht="13.2" x14ac:dyDescent="0.25">
      <c r="A59" s="569" t="s">
        <v>111</v>
      </c>
      <c r="B59" s="570"/>
      <c r="C59" s="570"/>
      <c r="D59" s="571"/>
      <c r="E59" s="244">
        <f t="shared" ref="E59:P59" si="12">SUM(E53:E58)</f>
        <v>0</v>
      </c>
      <c r="F59" s="245">
        <f t="shared" si="12"/>
        <v>0</v>
      </c>
      <c r="G59" s="245">
        <f t="shared" si="12"/>
        <v>0</v>
      </c>
      <c r="H59" s="245">
        <f t="shared" si="12"/>
        <v>0</v>
      </c>
      <c r="I59" s="245">
        <f t="shared" si="12"/>
        <v>0</v>
      </c>
      <c r="J59" s="245">
        <f t="shared" si="12"/>
        <v>0</v>
      </c>
      <c r="K59" s="245">
        <f t="shared" si="12"/>
        <v>0</v>
      </c>
      <c r="L59" s="245">
        <f t="shared" si="12"/>
        <v>0</v>
      </c>
      <c r="M59" s="245">
        <f t="shared" si="12"/>
        <v>0</v>
      </c>
      <c r="N59" s="245">
        <f t="shared" si="12"/>
        <v>0</v>
      </c>
      <c r="O59" s="245">
        <f t="shared" si="12"/>
        <v>0</v>
      </c>
      <c r="P59" s="246">
        <f t="shared" si="12"/>
        <v>0</v>
      </c>
      <c r="Q59" s="247"/>
      <c r="R59" s="271">
        <f>SUM(R52:R58)</f>
        <v>0</v>
      </c>
    </row>
    <row r="60" spans="1:18" ht="4.5" customHeight="1" x14ac:dyDescent="0.25">
      <c r="E60" s="258"/>
      <c r="F60" s="258"/>
      <c r="G60" s="258"/>
      <c r="H60" s="258"/>
      <c r="I60" s="258"/>
      <c r="J60" s="258"/>
      <c r="K60" s="258"/>
      <c r="L60" s="258"/>
      <c r="M60" s="258"/>
      <c r="N60" s="258"/>
      <c r="O60" s="258"/>
      <c r="P60" s="258"/>
      <c r="Q60" s="258"/>
      <c r="R60" s="258"/>
    </row>
    <row r="61" spans="1:18" s="47" customFormat="1" ht="13.2" x14ac:dyDescent="0.25">
      <c r="A61" s="589" t="s">
        <v>101</v>
      </c>
      <c r="B61" s="589"/>
      <c r="C61" s="589"/>
      <c r="D61" s="589"/>
      <c r="E61" s="229"/>
      <c r="F61" s="229"/>
      <c r="G61" s="229"/>
      <c r="H61" s="229"/>
      <c r="I61" s="229"/>
      <c r="J61" s="229"/>
      <c r="K61" s="229"/>
      <c r="L61" s="229"/>
      <c r="M61" s="229"/>
      <c r="N61" s="229"/>
      <c r="O61" s="229"/>
      <c r="P61" s="229"/>
      <c r="Q61" s="230"/>
      <c r="R61" s="229"/>
    </row>
    <row r="62" spans="1:18" s="47" customFormat="1" ht="13.2" x14ac:dyDescent="0.25">
      <c r="A62" s="586" t="s">
        <v>107</v>
      </c>
      <c r="B62" s="590"/>
      <c r="C62" s="590"/>
      <c r="D62" s="591"/>
      <c r="E62" s="289"/>
      <c r="F62" s="290"/>
      <c r="G62" s="290"/>
      <c r="H62" s="290"/>
      <c r="I62" s="290"/>
      <c r="J62" s="290"/>
      <c r="K62" s="290"/>
      <c r="L62" s="290"/>
      <c r="M62" s="290"/>
      <c r="N62" s="290"/>
      <c r="O62" s="290"/>
      <c r="P62" s="291"/>
      <c r="Q62" s="292"/>
      <c r="R62" s="293"/>
    </row>
    <row r="63" spans="1:18" s="238" customFormat="1" ht="13.2" x14ac:dyDescent="0.25">
      <c r="A63" s="600" t="str">
        <f>BudY1!A63</f>
        <v>2017-18 Overhead Rate</v>
      </c>
      <c r="B63" s="601"/>
      <c r="C63" s="595">
        <f>BudY1!C63</f>
        <v>0.61</v>
      </c>
      <c r="D63" s="596"/>
      <c r="E63" s="294">
        <f>IF($Q$3="RESEARCH",0,(E$49+E$59)*$C$63)</f>
        <v>0</v>
      </c>
      <c r="F63" s="295">
        <f t="shared" ref="F63:P63" si="13">IF($Q$3="RESEARCH",0,(F$49+F$59)*$C$63)</f>
        <v>0</v>
      </c>
      <c r="G63" s="295">
        <f t="shared" si="13"/>
        <v>0</v>
      </c>
      <c r="H63" s="295">
        <f t="shared" si="13"/>
        <v>0</v>
      </c>
      <c r="I63" s="295">
        <f t="shared" si="13"/>
        <v>0</v>
      </c>
      <c r="J63" s="295">
        <f t="shared" si="13"/>
        <v>0</v>
      </c>
      <c r="K63" s="295">
        <f t="shared" si="13"/>
        <v>0</v>
      </c>
      <c r="L63" s="295">
        <f t="shared" si="13"/>
        <v>0</v>
      </c>
      <c r="M63" s="295">
        <f t="shared" si="13"/>
        <v>0</v>
      </c>
      <c r="N63" s="295">
        <f t="shared" si="13"/>
        <v>0</v>
      </c>
      <c r="O63" s="295">
        <f t="shared" si="13"/>
        <v>0</v>
      </c>
      <c r="P63" s="296">
        <f t="shared" si="13"/>
        <v>0</v>
      </c>
      <c r="Q63" s="255"/>
      <c r="R63" s="266">
        <f t="shared" ref="R63:R65" si="14">SUM(E63:P63)</f>
        <v>0</v>
      </c>
    </row>
    <row r="64" spans="1:18" ht="13.2" x14ac:dyDescent="0.25">
      <c r="A64" s="592" t="s">
        <v>108</v>
      </c>
      <c r="B64" s="593"/>
      <c r="C64" s="593"/>
      <c r="D64" s="594"/>
      <c r="E64" s="278"/>
      <c r="F64" s="279"/>
      <c r="G64" s="279"/>
      <c r="H64" s="279"/>
      <c r="I64" s="279"/>
      <c r="J64" s="279"/>
      <c r="K64" s="279"/>
      <c r="L64" s="279"/>
      <c r="M64" s="279"/>
      <c r="N64" s="279"/>
      <c r="O64" s="279"/>
      <c r="P64" s="280"/>
      <c r="Q64" s="258"/>
      <c r="R64" s="281"/>
    </row>
    <row r="65" spans="1:18" s="140" customFormat="1" ht="13.2" x14ac:dyDescent="0.25">
      <c r="A65" s="297" t="s">
        <v>105</v>
      </c>
      <c r="B65" s="561" t="s">
        <v>129</v>
      </c>
      <c r="C65" s="562"/>
      <c r="D65" s="563"/>
      <c r="E65" s="286"/>
      <c r="F65" s="298"/>
      <c r="G65" s="298"/>
      <c r="H65" s="298"/>
      <c r="I65" s="298"/>
      <c r="J65" s="298"/>
      <c r="K65" s="298"/>
      <c r="L65" s="298"/>
      <c r="M65" s="298"/>
      <c r="N65" s="298"/>
      <c r="O65" s="298"/>
      <c r="P65" s="299"/>
      <c r="Q65" s="300"/>
      <c r="R65" s="266">
        <f t="shared" si="14"/>
        <v>0</v>
      </c>
    </row>
    <row r="66" spans="1:18" s="140" customFormat="1" ht="13.2" x14ac:dyDescent="0.25">
      <c r="A66" s="597" t="s">
        <v>112</v>
      </c>
      <c r="B66" s="598"/>
      <c r="C66" s="598"/>
      <c r="D66" s="599"/>
      <c r="E66" s="301">
        <f>E63+E65</f>
        <v>0</v>
      </c>
      <c r="F66" s="302">
        <f>F63+F65</f>
        <v>0</v>
      </c>
      <c r="G66" s="302">
        <f t="shared" ref="G66:P66" si="15">G63+G65</f>
        <v>0</v>
      </c>
      <c r="H66" s="302">
        <f t="shared" si="15"/>
        <v>0</v>
      </c>
      <c r="I66" s="302">
        <f t="shared" si="15"/>
        <v>0</v>
      </c>
      <c r="J66" s="302">
        <f t="shared" si="15"/>
        <v>0</v>
      </c>
      <c r="K66" s="302">
        <f t="shared" si="15"/>
        <v>0</v>
      </c>
      <c r="L66" s="302">
        <f t="shared" si="15"/>
        <v>0</v>
      </c>
      <c r="M66" s="302">
        <f t="shared" si="15"/>
        <v>0</v>
      </c>
      <c r="N66" s="302">
        <f t="shared" si="15"/>
        <v>0</v>
      </c>
      <c r="O66" s="302">
        <f t="shared" si="15"/>
        <v>0</v>
      </c>
      <c r="P66" s="303">
        <f t="shared" si="15"/>
        <v>0</v>
      </c>
      <c r="Q66" s="300"/>
      <c r="R66" s="304">
        <f>SUM(R62:R65)</f>
        <v>0</v>
      </c>
    </row>
    <row r="67" spans="1:18" ht="4.5" customHeight="1" x14ac:dyDescent="0.25">
      <c r="E67" s="258"/>
      <c r="F67" s="258"/>
      <c r="G67" s="258"/>
      <c r="H67" s="258"/>
      <c r="I67" s="258"/>
      <c r="J67" s="258"/>
      <c r="K67" s="258"/>
      <c r="L67" s="258"/>
      <c r="M67" s="258"/>
      <c r="N67" s="258"/>
      <c r="O67" s="258"/>
      <c r="P67" s="258"/>
      <c r="Q67" s="258"/>
      <c r="R67" s="247"/>
    </row>
    <row r="68" spans="1:18" s="309" customFormat="1" x14ac:dyDescent="0.25">
      <c r="A68" s="558" t="s">
        <v>106</v>
      </c>
      <c r="B68" s="559"/>
      <c r="C68" s="559"/>
      <c r="D68" s="560"/>
      <c r="E68" s="305">
        <f>SUM(E49,E59,E66)</f>
        <v>0</v>
      </c>
      <c r="F68" s="306">
        <f>SUM(F49,F59,F66)</f>
        <v>0</v>
      </c>
      <c r="G68" s="306">
        <f t="shared" ref="G68:P68" si="16">SUM(G49,G59,G66)</f>
        <v>0</v>
      </c>
      <c r="H68" s="306">
        <f t="shared" si="16"/>
        <v>0</v>
      </c>
      <c r="I68" s="306">
        <f t="shared" si="16"/>
        <v>0</v>
      </c>
      <c r="J68" s="306">
        <f t="shared" si="16"/>
        <v>0</v>
      </c>
      <c r="K68" s="306">
        <f t="shared" si="16"/>
        <v>0</v>
      </c>
      <c r="L68" s="306">
        <f t="shared" si="16"/>
        <v>0</v>
      </c>
      <c r="M68" s="306">
        <f t="shared" si="16"/>
        <v>0</v>
      </c>
      <c r="N68" s="306">
        <f t="shared" si="16"/>
        <v>0</v>
      </c>
      <c r="O68" s="306">
        <f t="shared" si="16"/>
        <v>0</v>
      </c>
      <c r="P68" s="306">
        <f t="shared" si="16"/>
        <v>0</v>
      </c>
      <c r="Q68" s="307"/>
      <c r="R68" s="308">
        <f>SUM(E68:P68)</f>
        <v>0</v>
      </c>
    </row>
    <row r="69" spans="1:18" ht="4.5" customHeight="1" x14ac:dyDescent="0.25">
      <c r="E69" s="258"/>
      <c r="F69" s="258"/>
      <c r="G69" s="258"/>
      <c r="H69" s="258"/>
      <c r="I69" s="258"/>
      <c r="J69" s="258"/>
      <c r="K69" s="258"/>
      <c r="L69" s="258"/>
      <c r="M69" s="258"/>
      <c r="N69" s="258"/>
      <c r="O69" s="258"/>
      <c r="P69" s="258"/>
      <c r="Q69" s="258"/>
      <c r="R69" s="247"/>
    </row>
    <row r="70" spans="1:18" s="238" customFormat="1" ht="13.2" x14ac:dyDescent="0.25">
      <c r="A70" s="580" t="s">
        <v>113</v>
      </c>
      <c r="B70" s="581"/>
      <c r="C70" s="607">
        <f>BudY1!C70:D70</f>
        <v>0</v>
      </c>
      <c r="D70" s="608"/>
      <c r="E70" s="254">
        <f t="shared" ref="E70:J70" si="17">(E49+E59)*$C70</f>
        <v>0</v>
      </c>
      <c r="F70" s="254">
        <f t="shared" si="17"/>
        <v>0</v>
      </c>
      <c r="G70" s="254">
        <f t="shared" si="17"/>
        <v>0</v>
      </c>
      <c r="H70" s="254">
        <f t="shared" si="17"/>
        <v>0</v>
      </c>
      <c r="I70" s="254">
        <f t="shared" si="17"/>
        <v>0</v>
      </c>
      <c r="J70" s="254">
        <f t="shared" si="17"/>
        <v>0</v>
      </c>
      <c r="K70" s="254">
        <f>(K49+K59)*$C70</f>
        <v>0</v>
      </c>
      <c r="L70" s="254">
        <f t="shared" ref="L70:P70" si="18">(L49+L59)*$C70</f>
        <v>0</v>
      </c>
      <c r="M70" s="254">
        <f t="shared" si="18"/>
        <v>0</v>
      </c>
      <c r="N70" s="254">
        <f t="shared" si="18"/>
        <v>0</v>
      </c>
      <c r="O70" s="254">
        <f t="shared" si="18"/>
        <v>0</v>
      </c>
      <c r="P70" s="254">
        <f t="shared" si="18"/>
        <v>0</v>
      </c>
      <c r="Q70" s="255"/>
      <c r="R70" s="256">
        <f>SUM(E70:P70)</f>
        <v>0</v>
      </c>
    </row>
    <row r="71" spans="1:18" ht="4.5" customHeight="1" x14ac:dyDescent="0.25">
      <c r="E71" s="258"/>
      <c r="F71" s="258"/>
      <c r="G71" s="258"/>
      <c r="H71" s="258"/>
      <c r="I71" s="258"/>
      <c r="J71" s="258"/>
      <c r="K71" s="258"/>
      <c r="L71" s="258"/>
      <c r="M71" s="258"/>
      <c r="N71" s="258"/>
      <c r="O71" s="258"/>
      <c r="P71" s="258"/>
      <c r="Q71" s="258"/>
      <c r="R71" s="247"/>
    </row>
    <row r="72" spans="1:18" s="309" customFormat="1" x14ac:dyDescent="0.25">
      <c r="A72" s="558" t="s">
        <v>115</v>
      </c>
      <c r="B72" s="559"/>
      <c r="C72" s="559"/>
      <c r="D72" s="560"/>
      <c r="E72" s="305">
        <f>SUM(E68:E70)</f>
        <v>0</v>
      </c>
      <c r="F72" s="306">
        <f>SUM(F68:F70)</f>
        <v>0</v>
      </c>
      <c r="G72" s="306">
        <f t="shared" ref="G72:P72" si="19">SUM(G68:G70)</f>
        <v>0</v>
      </c>
      <c r="H72" s="306">
        <f t="shared" si="19"/>
        <v>0</v>
      </c>
      <c r="I72" s="306">
        <f t="shared" si="19"/>
        <v>0</v>
      </c>
      <c r="J72" s="306">
        <f t="shared" si="19"/>
        <v>0</v>
      </c>
      <c r="K72" s="306">
        <f t="shared" si="19"/>
        <v>0</v>
      </c>
      <c r="L72" s="306">
        <f t="shared" si="19"/>
        <v>0</v>
      </c>
      <c r="M72" s="306">
        <f t="shared" si="19"/>
        <v>0</v>
      </c>
      <c r="N72" s="306">
        <f t="shared" si="19"/>
        <v>0</v>
      </c>
      <c r="O72" s="306">
        <f t="shared" si="19"/>
        <v>0</v>
      </c>
      <c r="P72" s="306">
        <f t="shared" si="19"/>
        <v>0</v>
      </c>
      <c r="Q72" s="307"/>
      <c r="R72" s="308">
        <f>SUM(R68:R70)</f>
        <v>0</v>
      </c>
    </row>
  </sheetData>
  <sheetProtection algorithmName="SHA-512" hashValue="3cXSHe2h4kSBRQeO9ll9qvDGi4x7kcsG6OixLzN/uXNx5B2HMgEBAgjf0OfuOb9GeJFzoZVt5+ZzGODfxO8pFA==" saltValue="g6ldDRzULvOVzRN32TiGeA==" spinCount="100000" sheet="1" objects="1" scenarios="1"/>
  <mergeCells count="65">
    <mergeCell ref="B54:C54"/>
    <mergeCell ref="B53:C53"/>
    <mergeCell ref="B29:C29"/>
    <mergeCell ref="B30:C30"/>
    <mergeCell ref="A63:B63"/>
    <mergeCell ref="B41:D41"/>
    <mergeCell ref="B39:D39"/>
    <mergeCell ref="A49:D49"/>
    <mergeCell ref="B43:D43"/>
    <mergeCell ref="B44:D44"/>
    <mergeCell ref="B31:D31"/>
    <mergeCell ref="A25:C25"/>
    <mergeCell ref="A11:D11"/>
    <mergeCell ref="A12:D12"/>
    <mergeCell ref="A13:D13"/>
    <mergeCell ref="A14:D14"/>
    <mergeCell ref="A15:D15"/>
    <mergeCell ref="B21:D21"/>
    <mergeCell ref="B22:D22"/>
    <mergeCell ref="A23:D23"/>
    <mergeCell ref="A18:R18"/>
    <mergeCell ref="A68:D68"/>
    <mergeCell ref="Q3:R3"/>
    <mergeCell ref="A70:B70"/>
    <mergeCell ref="C70:D70"/>
    <mergeCell ref="B58:D58"/>
    <mergeCell ref="B55:C55"/>
    <mergeCell ref="A62:D62"/>
    <mergeCell ref="A64:D64"/>
    <mergeCell ref="A28:D28"/>
    <mergeCell ref="C63:D63"/>
    <mergeCell ref="B65:D65"/>
    <mergeCell ref="A59:D59"/>
    <mergeCell ref="B57:D57"/>
    <mergeCell ref="A66:D66"/>
    <mergeCell ref="B38:D38"/>
    <mergeCell ref="B45:D45"/>
    <mergeCell ref="A72:D72"/>
    <mergeCell ref="A56:D56"/>
    <mergeCell ref="B32:D32"/>
    <mergeCell ref="B33:D33"/>
    <mergeCell ref="B34:D34"/>
    <mergeCell ref="B47:D47"/>
    <mergeCell ref="B48:D48"/>
    <mergeCell ref="B42:D42"/>
    <mergeCell ref="B40:D40"/>
    <mergeCell ref="B46:D46"/>
    <mergeCell ref="A52:D52"/>
    <mergeCell ref="A51:D51"/>
    <mergeCell ref="A61:D61"/>
    <mergeCell ref="B35:D35"/>
    <mergeCell ref="B36:D36"/>
    <mergeCell ref="B37:D37"/>
    <mergeCell ref="A8:D8"/>
    <mergeCell ref="A9:D9"/>
    <mergeCell ref="A10:D10"/>
    <mergeCell ref="A16:D16"/>
    <mergeCell ref="Q1:R1"/>
    <mergeCell ref="A6:D6"/>
    <mergeCell ref="A3:B3"/>
    <mergeCell ref="A7:D7"/>
    <mergeCell ref="J1:N1"/>
    <mergeCell ref="C1:G1"/>
    <mergeCell ref="H3:I3"/>
    <mergeCell ref="M3:N3"/>
  </mergeCells>
  <phoneticPr fontId="12" type="noConversion"/>
  <dataValidations xWindow="177" yWindow="568" count="18">
    <dataValidation allowBlank="1" showInputMessage="1" showErrorMessage="1" promptTitle="Other Costs" prompt="input actual expenditure for other costs in appropriate account code and month" sqref="Q41" xr:uid="{00000000-0002-0000-0500-000000000000}"/>
    <dataValidation allowBlank="1" showInputMessage="1" showErrorMessage="1" promptTitle="Funding Income" prompt="Actual funding (cash) due in appropriate month" sqref="F21:P21" xr:uid="{00000000-0002-0000-0500-000001000000}"/>
    <dataValidation allowBlank="1" showInputMessage="1" showErrorMessage="1" promptTitle="Other Income" prompt="Any other (non-funding) income expected" sqref="E22:P22" xr:uid="{00000000-0002-0000-0500-000002000000}"/>
    <dataValidation allowBlank="1" showErrorMessage="1" sqref="F5:P5 E17:P17 E19:P20" xr:uid="{00000000-0002-0000-0500-000003000000}"/>
    <dataValidation allowBlank="1" showInputMessage="1" showErrorMessage="1" promptTitle="Match Cost Accounts" prompt="Input accounts as required for match / notional funding" sqref="A57:A58" xr:uid="{00000000-0002-0000-0500-000004000000}"/>
    <dataValidation allowBlank="1" showInputMessage="1" showErrorMessage="1" promptTitle="Staff Costs" prompt="Costs relating to staff specifically employed for the project. _x000a__x000a_Current staff (where no extra costs are to be incurred) should be included in the 'Directly Allocated' section below." sqref="E29:P30" xr:uid="{00000000-0002-0000-0500-000005000000}"/>
    <dataValidation allowBlank="1" showInputMessage="1" showErrorMessage="1" promptTitle="Other Items" prompt="input description or account" sqref="B47:D48" xr:uid="{00000000-0002-0000-0500-000006000000}"/>
    <dataValidation allowBlank="1" showInputMessage="1" showErrorMessage="1" promptTitle="Staff" prompt="input spine point or grade/level of staff to be appointed" sqref="B29:C30 B53:C55" xr:uid="{00000000-0002-0000-0500-000007000000}"/>
    <dataValidation allowBlank="1" showInputMessage="1" showErrorMessage="1" promptTitle="Indirect Costs" prompt="(Research Projects Only)_x000a__x000a_Figure as per IAF (see Colin Cooper)" sqref="E65:P65" xr:uid="{00000000-0002-0000-0500-000008000000}"/>
    <dataValidation allowBlank="1" showInputMessage="1" showErrorMessage="1" promptTitle="Margin" prompt="Input percentage margin to be applied (if applicable)." sqref="C70:D70" xr:uid="{00000000-0002-0000-0500-000009000000}"/>
    <dataValidation allowBlank="1" showInputMessage="1" showErrorMessage="1" promptTitle="Transfer to Partners" prompt="(Where projects are required to transfer funding to partners.)_x000a__x000a_Please input amount to be transferred here." sqref="E46:P46" xr:uid="{00000000-0002-0000-0500-00000A000000}"/>
    <dataValidation allowBlank="1" showInputMessage="1" showErrorMessage="1" promptTitle="Exceptional Items" prompt="(Research Projects Only)_x000a__x000a_Figure as per IAF (see Colin Cooper)" sqref="E58:P58" xr:uid="{00000000-0002-0000-0500-00000B000000}"/>
    <dataValidation allowBlank="1" showInputMessage="1" showErrorMessage="1" promptTitle="Staff &amp; Estates" prompt="(Research Projects Only)_x000a__x000a_Figure as per IAF (see Colin Cooper)" sqref="E57:P57" xr:uid="{00000000-0002-0000-0500-00000C000000}"/>
    <dataValidation allowBlank="1" showInputMessage="1" showErrorMessage="1" promptTitle="Directly Allocated" prompt="(Non-Research Projects Only)_x000a__x000a_Any other directly allocated staff or non-staff costs." sqref="E55:P55" xr:uid="{00000000-0002-0000-0500-00000D000000}"/>
    <dataValidation allowBlank="1" showInputMessage="1" showErrorMessage="1" promptTitle="Staff Costs" prompt="(Non-Research Projects Only)_x000a__x000a_Cost of time allocated to project by current staff (no extra costs to be incurred)_x000a__x000a_Staff specifically employed for the project should be included in the 'Directly Incurred' section above." sqref="E53:P54" xr:uid="{00000000-0002-0000-0500-00000E000000}"/>
    <dataValidation allowBlank="1" showInputMessage="1" showErrorMessage="1" promptTitle="Other Costs" prompt="Anticipated expenditure for non staff costs_x000a__x000a_Input in relevant account code and month" sqref="E31:P45" xr:uid="{00000000-0002-0000-0500-00000F000000}"/>
    <dataValidation allowBlank="1" showInputMessage="1" showErrorMessage="1" promptTitle="Funding Income" prompt="Actual funding (cash) due in month" sqref="E21" xr:uid="{00000000-0002-0000-0500-000010000000}"/>
    <dataValidation allowBlank="1" showInputMessage="1" showErrorMessage="1" promptTitle="Other Costs" prompt="Use these lines for items not shown above" sqref="E47:P48" xr:uid="{00000000-0002-0000-0500-000011000000}"/>
  </dataValidations>
  <printOptions horizontalCentered="1"/>
  <pageMargins left="0.39370078740157483" right="0.39370078740157483" top="0.39370078740157483" bottom="0.82677165354330717" header="0.51181102362204722" footer="0.51181102362204722"/>
  <pageSetup paperSize="9" scale="62" firstPageNumber="2" orientation="landscape" r:id="rId1"/>
  <headerFooter alignWithMargins="0">
    <oddFooter>&amp;L&amp;T &amp;D&amp;C&amp;Z&amp;F&amp;R&amp;A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5"/>
    <pageSetUpPr fitToPage="1"/>
  </sheetPr>
  <dimension ref="A1:R72"/>
  <sheetViews>
    <sheetView view="pageBreakPreview" zoomScale="90" zoomScaleNormal="80" zoomScaleSheetLayoutView="90" workbookViewId="0">
      <selection activeCell="A63" sqref="A63:B63"/>
    </sheetView>
  </sheetViews>
  <sheetFormatPr defaultColWidth="9.109375" defaultRowHeight="13.8" x14ac:dyDescent="0.25"/>
  <cols>
    <col min="1" max="1" width="9.109375" style="152"/>
    <col min="2" max="2" width="20.6640625" style="257" customWidth="1"/>
    <col min="3" max="3" width="13.6640625" style="257" customWidth="1"/>
    <col min="4" max="4" width="5.5546875" style="257" customWidth="1"/>
    <col min="5" max="15" width="12.6640625" style="152" customWidth="1"/>
    <col min="16" max="16" width="14.33203125" style="152" customWidth="1"/>
    <col min="17" max="17" width="2.109375" style="152" customWidth="1"/>
    <col min="18" max="18" width="14.6640625" style="152" customWidth="1"/>
    <col min="19" max="16384" width="9.109375" style="152"/>
  </cols>
  <sheetData>
    <row r="1" spans="1:18" ht="24" customHeight="1" thickBot="1" x14ac:dyDescent="0.3">
      <c r="A1" s="214"/>
      <c r="B1" s="211" t="s">
        <v>172</v>
      </c>
      <c r="C1" s="536">
        <f>PROJECT!E7</f>
        <v>0</v>
      </c>
      <c r="D1" s="537"/>
      <c r="E1" s="537"/>
      <c r="F1" s="537"/>
      <c r="G1" s="538"/>
      <c r="H1" s="215"/>
      <c r="I1" s="23" t="s">
        <v>173</v>
      </c>
      <c r="J1" s="536">
        <f>PROJECT!I7</f>
        <v>0</v>
      </c>
      <c r="K1" s="537"/>
      <c r="L1" s="537"/>
      <c r="M1" s="537"/>
      <c r="N1" s="538"/>
      <c r="P1" s="23" t="s">
        <v>170</v>
      </c>
      <c r="Q1" s="534">
        <f>PROJECT!K5</f>
        <v>0</v>
      </c>
      <c r="R1" s="535"/>
    </row>
    <row r="2" spans="1:18" ht="3.75" customHeight="1" thickBot="1" x14ac:dyDescent="0.3">
      <c r="A2" s="214"/>
      <c r="B2" s="210"/>
      <c r="C2" s="37"/>
      <c r="D2" s="37"/>
    </row>
    <row r="3" spans="1:18" ht="21.75" customHeight="1" thickTop="1" thickBot="1" x14ac:dyDescent="0.3">
      <c r="A3" s="604" t="s">
        <v>174</v>
      </c>
      <c r="B3" s="533"/>
      <c r="C3" s="41">
        <f>PROJECT!J33</f>
        <v>46969</v>
      </c>
      <c r="D3" s="43" t="s">
        <v>48</v>
      </c>
      <c r="E3" s="42">
        <f>PROJECT!K33</f>
        <v>47331</v>
      </c>
      <c r="G3" s="23" t="s">
        <v>114</v>
      </c>
      <c r="H3" s="539">
        <f>PROJECT!E9</f>
        <v>0</v>
      </c>
      <c r="I3" s="540"/>
      <c r="L3" s="213" t="s">
        <v>220</v>
      </c>
      <c r="M3" s="541">
        <f>PROJECT!F12+PROJECT!K12</f>
        <v>0</v>
      </c>
      <c r="N3" s="542"/>
      <c r="O3" s="216"/>
      <c r="P3" s="23" t="s">
        <v>171</v>
      </c>
      <c r="Q3" s="578">
        <f>PROJECT!E5</f>
        <v>0</v>
      </c>
      <c r="R3" s="579"/>
    </row>
    <row r="4" spans="1:18" ht="13.2" x14ac:dyDescent="0.25">
      <c r="B4" s="152"/>
      <c r="C4" s="152"/>
      <c r="D4" s="152"/>
    </row>
    <row r="5" spans="1:18" s="217" customFormat="1" ht="13.5" customHeight="1" thickBot="1" x14ac:dyDescent="0.3">
      <c r="E5" s="218">
        <f>PROJECT!J33</f>
        <v>46969</v>
      </c>
      <c r="F5" s="218">
        <f>E5+31</f>
        <v>47000</v>
      </c>
      <c r="G5" s="218">
        <f t="shared" ref="G5:P5" si="0">F5+31</f>
        <v>47031</v>
      </c>
      <c r="H5" s="218">
        <f t="shared" si="0"/>
        <v>47062</v>
      </c>
      <c r="I5" s="218">
        <f t="shared" si="0"/>
        <v>47093</v>
      </c>
      <c r="J5" s="218">
        <f t="shared" si="0"/>
        <v>47124</v>
      </c>
      <c r="K5" s="218">
        <f t="shared" si="0"/>
        <v>47155</v>
      </c>
      <c r="L5" s="218">
        <f t="shared" si="0"/>
        <v>47186</v>
      </c>
      <c r="M5" s="218">
        <f t="shared" si="0"/>
        <v>47217</v>
      </c>
      <c r="N5" s="218">
        <f t="shared" si="0"/>
        <v>47248</v>
      </c>
      <c r="O5" s="218">
        <f t="shared" si="0"/>
        <v>47279</v>
      </c>
      <c r="P5" s="218">
        <f t="shared" si="0"/>
        <v>47310</v>
      </c>
      <c r="R5" s="217" t="s">
        <v>116</v>
      </c>
    </row>
    <row r="6" spans="1:18" ht="14.4" thickBot="1" x14ac:dyDescent="0.3">
      <c r="A6" s="500" t="s">
        <v>119</v>
      </c>
      <c r="B6" s="500"/>
      <c r="C6" s="500"/>
      <c r="D6" s="555"/>
      <c r="E6" s="219">
        <f>E23</f>
        <v>0</v>
      </c>
      <c r="F6" s="219">
        <f>F23</f>
        <v>0</v>
      </c>
      <c r="G6" s="219">
        <f t="shared" ref="G6:P6" si="1">G23</f>
        <v>0</v>
      </c>
      <c r="H6" s="219">
        <f t="shared" si="1"/>
        <v>0</v>
      </c>
      <c r="I6" s="219">
        <f t="shared" si="1"/>
        <v>0</v>
      </c>
      <c r="J6" s="219">
        <f t="shared" si="1"/>
        <v>0</v>
      </c>
      <c r="K6" s="219">
        <f t="shared" si="1"/>
        <v>0</v>
      </c>
      <c r="L6" s="219">
        <f t="shared" si="1"/>
        <v>0</v>
      </c>
      <c r="M6" s="219">
        <f t="shared" si="1"/>
        <v>0</v>
      </c>
      <c r="N6" s="219">
        <f t="shared" si="1"/>
        <v>0</v>
      </c>
      <c r="O6" s="219">
        <f t="shared" si="1"/>
        <v>0</v>
      </c>
      <c r="P6" s="219">
        <f t="shared" si="1"/>
        <v>0</v>
      </c>
      <c r="Q6" s="220"/>
      <c r="R6" s="221">
        <f>SUM(E6:P6)</f>
        <v>0</v>
      </c>
    </row>
    <row r="7" spans="1:18" ht="4.5" customHeight="1" thickBot="1" x14ac:dyDescent="0.3">
      <c r="A7" s="497"/>
      <c r="B7" s="497"/>
      <c r="C7" s="497"/>
      <c r="D7" s="497"/>
      <c r="E7" s="220"/>
      <c r="F7" s="220"/>
      <c r="G7" s="220"/>
      <c r="H7" s="220"/>
      <c r="I7" s="220"/>
      <c r="J7" s="220"/>
      <c r="K7" s="220"/>
      <c r="L7" s="220"/>
      <c r="M7" s="220"/>
      <c r="N7" s="220"/>
      <c r="O7" s="220"/>
      <c r="P7" s="220"/>
      <c r="Q7" s="220"/>
      <c r="R7" s="222"/>
    </row>
    <row r="8" spans="1:18" ht="14.4" thickBot="1" x14ac:dyDescent="0.3">
      <c r="A8" s="500" t="s">
        <v>120</v>
      </c>
      <c r="B8" s="500"/>
      <c r="C8" s="500"/>
      <c r="D8" s="555"/>
      <c r="E8" s="219">
        <f>SUM(E49)</f>
        <v>0</v>
      </c>
      <c r="F8" s="219">
        <f t="shared" ref="F8:P8" si="2">SUM(F49)</f>
        <v>0</v>
      </c>
      <c r="G8" s="219">
        <f t="shared" si="2"/>
        <v>0</v>
      </c>
      <c r="H8" s="219">
        <f t="shared" si="2"/>
        <v>0</v>
      </c>
      <c r="I8" s="219">
        <f t="shared" si="2"/>
        <v>0</v>
      </c>
      <c r="J8" s="219">
        <f t="shared" si="2"/>
        <v>0</v>
      </c>
      <c r="K8" s="219">
        <f t="shared" si="2"/>
        <v>0</v>
      </c>
      <c r="L8" s="219">
        <f t="shared" si="2"/>
        <v>0</v>
      </c>
      <c r="M8" s="219">
        <f t="shared" si="2"/>
        <v>0</v>
      </c>
      <c r="N8" s="219">
        <f t="shared" si="2"/>
        <v>0</v>
      </c>
      <c r="O8" s="219">
        <f t="shared" si="2"/>
        <v>0</v>
      </c>
      <c r="P8" s="219">
        <f t="shared" si="2"/>
        <v>0</v>
      </c>
      <c r="Q8" s="220"/>
      <c r="R8" s="221">
        <f>SUM(E8:P8)</f>
        <v>0</v>
      </c>
    </row>
    <row r="9" spans="1:18" ht="4.5" customHeight="1" thickBot="1" x14ac:dyDescent="0.3">
      <c r="A9" s="556"/>
      <c r="B9" s="556"/>
      <c r="C9" s="556"/>
      <c r="D9" s="556"/>
      <c r="E9" s="220"/>
      <c r="F9" s="220"/>
      <c r="G9" s="220"/>
      <c r="H9" s="220"/>
      <c r="I9" s="220"/>
      <c r="J9" s="220"/>
      <c r="K9" s="220"/>
      <c r="L9" s="220"/>
      <c r="M9" s="220"/>
      <c r="N9" s="220"/>
      <c r="O9" s="220"/>
      <c r="P9" s="220"/>
      <c r="Q9" s="220"/>
      <c r="R9" s="222"/>
    </row>
    <row r="10" spans="1:18" ht="14.4" thickBot="1" x14ac:dyDescent="0.3">
      <c r="A10" s="500" t="s">
        <v>121</v>
      </c>
      <c r="B10" s="500"/>
      <c r="C10" s="500"/>
      <c r="D10" s="555"/>
      <c r="E10" s="223">
        <f>E6-E8</f>
        <v>0</v>
      </c>
      <c r="F10" s="223">
        <f t="shared" ref="F10:P10" si="3">F6-F8</f>
        <v>0</v>
      </c>
      <c r="G10" s="223">
        <f t="shared" si="3"/>
        <v>0</v>
      </c>
      <c r="H10" s="223">
        <f t="shared" si="3"/>
        <v>0</v>
      </c>
      <c r="I10" s="223">
        <f t="shared" si="3"/>
        <v>0</v>
      </c>
      <c r="J10" s="223">
        <f t="shared" si="3"/>
        <v>0</v>
      </c>
      <c r="K10" s="223">
        <f t="shared" si="3"/>
        <v>0</v>
      </c>
      <c r="L10" s="223">
        <f t="shared" si="3"/>
        <v>0</v>
      </c>
      <c r="M10" s="223">
        <f t="shared" si="3"/>
        <v>0</v>
      </c>
      <c r="N10" s="223">
        <f t="shared" si="3"/>
        <v>0</v>
      </c>
      <c r="O10" s="223">
        <f t="shared" si="3"/>
        <v>0</v>
      </c>
      <c r="P10" s="223">
        <f t="shared" si="3"/>
        <v>0</v>
      </c>
      <c r="Q10" s="220"/>
      <c r="R10" s="224">
        <f>SUM(E10:P10)</f>
        <v>0</v>
      </c>
    </row>
    <row r="11" spans="1:18" ht="4.5" customHeight="1" thickBot="1" x14ac:dyDescent="0.3">
      <c r="A11" s="556"/>
      <c r="B11" s="556"/>
      <c r="C11" s="556"/>
      <c r="D11" s="556"/>
      <c r="E11" s="220"/>
      <c r="F11" s="220"/>
      <c r="G11" s="220"/>
      <c r="H11" s="220"/>
      <c r="I11" s="220"/>
      <c r="J11" s="220"/>
      <c r="K11" s="220"/>
      <c r="L11" s="220"/>
      <c r="M11" s="220"/>
      <c r="N11" s="220"/>
      <c r="O11" s="220"/>
      <c r="P11" s="220"/>
      <c r="Q11" s="220"/>
      <c r="R11" s="222"/>
    </row>
    <row r="12" spans="1:18" ht="15.75" customHeight="1" thickBot="1" x14ac:dyDescent="0.3">
      <c r="A12" s="500" t="s">
        <v>123</v>
      </c>
      <c r="B12" s="500"/>
      <c r="C12" s="500"/>
      <c r="D12" s="555"/>
      <c r="E12" s="225">
        <f>SUM(E59,E66)</f>
        <v>0</v>
      </c>
      <c r="F12" s="225">
        <f t="shared" ref="F12:P12" si="4">SUM(F59,F66)</f>
        <v>0</v>
      </c>
      <c r="G12" s="225">
        <f t="shared" si="4"/>
        <v>0</v>
      </c>
      <c r="H12" s="225">
        <f t="shared" si="4"/>
        <v>0</v>
      </c>
      <c r="I12" s="225">
        <f t="shared" si="4"/>
        <v>0</v>
      </c>
      <c r="J12" s="225">
        <f t="shared" si="4"/>
        <v>0</v>
      </c>
      <c r="K12" s="225">
        <f t="shared" si="4"/>
        <v>0</v>
      </c>
      <c r="L12" s="225">
        <f t="shared" si="4"/>
        <v>0</v>
      </c>
      <c r="M12" s="225">
        <f t="shared" si="4"/>
        <v>0</v>
      </c>
      <c r="N12" s="225">
        <f t="shared" si="4"/>
        <v>0</v>
      </c>
      <c r="O12" s="225">
        <f t="shared" si="4"/>
        <v>0</v>
      </c>
      <c r="P12" s="225">
        <f t="shared" si="4"/>
        <v>0</v>
      </c>
      <c r="Q12" s="220"/>
      <c r="R12" s="226">
        <f>SUM(E12:P12)</f>
        <v>0</v>
      </c>
    </row>
    <row r="13" spans="1:18" ht="4.5" customHeight="1" thickBot="1" x14ac:dyDescent="0.3">
      <c r="A13" s="556"/>
      <c r="B13" s="556"/>
      <c r="C13" s="556"/>
      <c r="D13" s="556"/>
      <c r="E13" s="220"/>
      <c r="F13" s="220"/>
      <c r="G13" s="220"/>
      <c r="H13" s="220"/>
      <c r="I13" s="220"/>
      <c r="J13" s="220"/>
      <c r="K13" s="220"/>
      <c r="L13" s="220"/>
      <c r="M13" s="220"/>
      <c r="N13" s="220"/>
      <c r="O13" s="220"/>
      <c r="P13" s="220"/>
      <c r="Q13" s="220"/>
      <c r="R13" s="222"/>
    </row>
    <row r="14" spans="1:18" ht="14.4" thickBot="1" x14ac:dyDescent="0.3">
      <c r="A14" s="500" t="s">
        <v>122</v>
      </c>
      <c r="B14" s="500"/>
      <c r="C14" s="500"/>
      <c r="D14" s="555"/>
      <c r="E14" s="227">
        <f t="shared" ref="E14:P14" si="5">E10-E12</f>
        <v>0</v>
      </c>
      <c r="F14" s="227">
        <f t="shared" si="5"/>
        <v>0</v>
      </c>
      <c r="G14" s="227">
        <f t="shared" si="5"/>
        <v>0</v>
      </c>
      <c r="H14" s="227">
        <f t="shared" si="5"/>
        <v>0</v>
      </c>
      <c r="I14" s="227">
        <f t="shared" si="5"/>
        <v>0</v>
      </c>
      <c r="J14" s="227">
        <f t="shared" si="5"/>
        <v>0</v>
      </c>
      <c r="K14" s="227">
        <f t="shared" si="5"/>
        <v>0</v>
      </c>
      <c r="L14" s="227">
        <f t="shared" si="5"/>
        <v>0</v>
      </c>
      <c r="M14" s="227">
        <f t="shared" si="5"/>
        <v>0</v>
      </c>
      <c r="N14" s="227">
        <f t="shared" si="5"/>
        <v>0</v>
      </c>
      <c r="O14" s="227">
        <f t="shared" si="5"/>
        <v>0</v>
      </c>
      <c r="P14" s="227">
        <f t="shared" si="5"/>
        <v>0</v>
      </c>
      <c r="Q14" s="220"/>
      <c r="R14" s="228">
        <f>SUM(E14:P14)</f>
        <v>0</v>
      </c>
    </row>
    <row r="15" spans="1:18" ht="4.5" customHeight="1" thickBot="1" x14ac:dyDescent="0.3">
      <c r="A15" s="556"/>
      <c r="B15" s="556"/>
      <c r="C15" s="556"/>
      <c r="D15" s="556"/>
      <c r="E15" s="220"/>
      <c r="F15" s="220"/>
      <c r="G15" s="220"/>
      <c r="H15" s="220"/>
      <c r="I15" s="220"/>
      <c r="J15" s="220"/>
      <c r="K15" s="220"/>
      <c r="L15" s="220"/>
      <c r="M15" s="220"/>
      <c r="N15" s="220"/>
      <c r="O15" s="220"/>
      <c r="P15" s="220"/>
      <c r="Q15" s="220"/>
      <c r="R15" s="222"/>
    </row>
    <row r="16" spans="1:18" ht="14.4" thickBot="1" x14ac:dyDescent="0.3">
      <c r="A16" s="500" t="s">
        <v>124</v>
      </c>
      <c r="B16" s="500"/>
      <c r="C16" s="500"/>
      <c r="D16" s="555"/>
      <c r="E16" s="225">
        <f>E25</f>
        <v>0</v>
      </c>
      <c r="F16" s="225">
        <f t="shared" ref="F16:P16" si="6">F25</f>
        <v>0</v>
      </c>
      <c r="G16" s="225">
        <f t="shared" si="6"/>
        <v>0</v>
      </c>
      <c r="H16" s="225">
        <f t="shared" si="6"/>
        <v>0</v>
      </c>
      <c r="I16" s="225">
        <f t="shared" si="6"/>
        <v>0</v>
      </c>
      <c r="J16" s="225">
        <f t="shared" si="6"/>
        <v>0</v>
      </c>
      <c r="K16" s="225">
        <f t="shared" si="6"/>
        <v>0</v>
      </c>
      <c r="L16" s="225">
        <f t="shared" si="6"/>
        <v>0</v>
      </c>
      <c r="M16" s="225">
        <f t="shared" si="6"/>
        <v>0</v>
      </c>
      <c r="N16" s="225">
        <f t="shared" si="6"/>
        <v>0</v>
      </c>
      <c r="O16" s="225">
        <f t="shared" si="6"/>
        <v>0</v>
      </c>
      <c r="P16" s="225">
        <f t="shared" si="6"/>
        <v>0</v>
      </c>
      <c r="Q16" s="220"/>
      <c r="R16" s="226">
        <f>SUM(E16:P16)</f>
        <v>0</v>
      </c>
    </row>
    <row r="17" spans="1:18" s="47" customFormat="1" ht="13.2" x14ac:dyDescent="0.25">
      <c r="B17" s="50"/>
      <c r="C17" s="50"/>
      <c r="D17" s="50"/>
      <c r="E17" s="229"/>
      <c r="F17" s="229"/>
      <c r="G17" s="229"/>
      <c r="H17" s="229"/>
      <c r="I17" s="229"/>
      <c r="J17" s="229"/>
      <c r="K17" s="229"/>
      <c r="L17" s="229"/>
      <c r="M17" s="229"/>
      <c r="N17" s="229"/>
      <c r="O17" s="229"/>
      <c r="P17" s="229"/>
      <c r="Q17" s="230"/>
      <c r="R17" s="229"/>
    </row>
    <row r="18" spans="1:18" s="47" customFormat="1" ht="15.6" x14ac:dyDescent="0.25">
      <c r="A18" s="557" t="s">
        <v>176</v>
      </c>
      <c r="B18" s="557"/>
      <c r="C18" s="557"/>
      <c r="D18" s="557"/>
      <c r="E18" s="557"/>
      <c r="F18" s="557"/>
      <c r="G18" s="557"/>
      <c r="H18" s="557"/>
      <c r="I18" s="557"/>
      <c r="J18" s="557"/>
      <c r="K18" s="557"/>
      <c r="L18" s="557"/>
      <c r="M18" s="557"/>
      <c r="N18" s="557"/>
      <c r="O18" s="557"/>
      <c r="P18" s="557"/>
      <c r="Q18" s="557"/>
      <c r="R18" s="557"/>
    </row>
    <row r="19" spans="1:18" s="47" customFormat="1" ht="9.75" customHeight="1" x14ac:dyDescent="0.25">
      <c r="A19" s="140"/>
      <c r="B19" s="50"/>
      <c r="C19" s="50"/>
      <c r="D19" s="50"/>
      <c r="E19" s="229"/>
      <c r="F19" s="229"/>
      <c r="G19" s="229"/>
      <c r="H19" s="229"/>
      <c r="I19" s="229"/>
      <c r="J19" s="229"/>
      <c r="K19" s="229"/>
      <c r="L19" s="229"/>
      <c r="M19" s="229"/>
      <c r="N19" s="229"/>
      <c r="O19" s="229"/>
      <c r="P19" s="229"/>
      <c r="Q19" s="230"/>
      <c r="R19" s="229"/>
    </row>
    <row r="20" spans="1:18" s="47" customFormat="1" ht="13.2" x14ac:dyDescent="0.25">
      <c r="A20" s="140" t="s">
        <v>102</v>
      </c>
      <c r="B20" s="50"/>
      <c r="C20" s="50"/>
      <c r="D20" s="50"/>
      <c r="E20" s="229"/>
      <c r="F20" s="229"/>
      <c r="G20" s="229"/>
      <c r="H20" s="229"/>
      <c r="I20" s="229"/>
      <c r="J20" s="229"/>
      <c r="K20" s="229"/>
      <c r="L20" s="229"/>
      <c r="M20" s="229"/>
      <c r="N20" s="229"/>
      <c r="O20" s="229"/>
      <c r="P20" s="229"/>
      <c r="Q20" s="230"/>
      <c r="R20" s="229"/>
    </row>
    <row r="21" spans="1:18" s="238" customFormat="1" ht="13.2" x14ac:dyDescent="0.25">
      <c r="A21" s="232"/>
      <c r="B21" s="543" t="s">
        <v>39</v>
      </c>
      <c r="C21" s="544"/>
      <c r="D21" s="545"/>
      <c r="E21" s="233"/>
      <c r="F21" s="234"/>
      <c r="G21" s="234"/>
      <c r="H21" s="234"/>
      <c r="I21" s="234"/>
      <c r="J21" s="234"/>
      <c r="K21" s="234"/>
      <c r="L21" s="234"/>
      <c r="M21" s="234"/>
      <c r="N21" s="234"/>
      <c r="O21" s="234"/>
      <c r="P21" s="235"/>
      <c r="Q21" s="236"/>
      <c r="R21" s="237">
        <f>SUM(E21:P21)</f>
        <v>0</v>
      </c>
    </row>
    <row r="22" spans="1:18" s="238" customFormat="1" ht="13.2" x14ac:dyDescent="0.25">
      <c r="A22" s="239"/>
      <c r="B22" s="546" t="s">
        <v>38</v>
      </c>
      <c r="C22" s="547"/>
      <c r="D22" s="548"/>
      <c r="E22" s="240"/>
      <c r="F22" s="241"/>
      <c r="G22" s="241"/>
      <c r="H22" s="241"/>
      <c r="I22" s="241"/>
      <c r="J22" s="241"/>
      <c r="K22" s="241"/>
      <c r="L22" s="241"/>
      <c r="M22" s="241"/>
      <c r="N22" s="241"/>
      <c r="O22" s="241"/>
      <c r="P22" s="242"/>
      <c r="Q22" s="236"/>
      <c r="R22" s="243">
        <f>SUM(E22:P22)</f>
        <v>0</v>
      </c>
    </row>
    <row r="23" spans="1:18" s="140" customFormat="1" ht="13.2" x14ac:dyDescent="0.25">
      <c r="A23" s="552" t="s">
        <v>118</v>
      </c>
      <c r="B23" s="553"/>
      <c r="C23" s="553"/>
      <c r="D23" s="554"/>
      <c r="E23" s="244">
        <f>SUM(E21:E22)</f>
        <v>0</v>
      </c>
      <c r="F23" s="245">
        <f>SUM(F21:F22)</f>
        <v>0</v>
      </c>
      <c r="G23" s="245">
        <f t="shared" ref="G23:P23" si="7">SUM(G21:G22)</f>
        <v>0</v>
      </c>
      <c r="H23" s="245">
        <f t="shared" si="7"/>
        <v>0</v>
      </c>
      <c r="I23" s="245">
        <f t="shared" si="7"/>
        <v>0</v>
      </c>
      <c r="J23" s="245">
        <f t="shared" si="7"/>
        <v>0</v>
      </c>
      <c r="K23" s="245">
        <f t="shared" si="7"/>
        <v>0</v>
      </c>
      <c r="L23" s="245">
        <f t="shared" si="7"/>
        <v>0</v>
      </c>
      <c r="M23" s="245">
        <f t="shared" si="7"/>
        <v>0</v>
      </c>
      <c r="N23" s="245">
        <f t="shared" si="7"/>
        <v>0</v>
      </c>
      <c r="O23" s="245">
        <f t="shared" si="7"/>
        <v>0</v>
      </c>
      <c r="P23" s="246">
        <f t="shared" si="7"/>
        <v>0</v>
      </c>
      <c r="Q23" s="247"/>
      <c r="R23" s="248">
        <f>SUM(R21:R22)</f>
        <v>0</v>
      </c>
    </row>
    <row r="24" spans="1:18" s="251" customFormat="1" ht="4.5" customHeight="1" x14ac:dyDescent="0.25">
      <c r="A24" s="249"/>
      <c r="B24" s="249"/>
      <c r="C24" s="249"/>
      <c r="D24" s="249"/>
      <c r="E24" s="250"/>
      <c r="F24" s="250"/>
      <c r="G24" s="250"/>
      <c r="H24" s="250"/>
      <c r="I24" s="250"/>
      <c r="J24" s="250"/>
      <c r="K24" s="250"/>
      <c r="L24" s="250"/>
      <c r="M24" s="250"/>
      <c r="N24" s="250"/>
      <c r="O24" s="250"/>
      <c r="P24" s="250"/>
      <c r="Q24" s="250"/>
      <c r="R24" s="250"/>
    </row>
    <row r="25" spans="1:18" s="238" customFormat="1" ht="13.2" x14ac:dyDescent="0.25">
      <c r="A25" s="580" t="s">
        <v>125</v>
      </c>
      <c r="B25" s="581"/>
      <c r="C25" s="581"/>
      <c r="D25" s="310">
        <f>BudY1!D25</f>
        <v>0</v>
      </c>
      <c r="E25" s="253">
        <f>E21/(100-($D$25*100))*($D$25*100)</f>
        <v>0</v>
      </c>
      <c r="F25" s="254">
        <f t="shared" ref="F25:P25" si="8">F21/(100-($D$25*100))*($D$25*100)</f>
        <v>0</v>
      </c>
      <c r="G25" s="254">
        <f t="shared" si="8"/>
        <v>0</v>
      </c>
      <c r="H25" s="254">
        <f t="shared" si="8"/>
        <v>0</v>
      </c>
      <c r="I25" s="254">
        <f t="shared" si="8"/>
        <v>0</v>
      </c>
      <c r="J25" s="254">
        <f t="shared" si="8"/>
        <v>0</v>
      </c>
      <c r="K25" s="254">
        <f t="shared" si="8"/>
        <v>0</v>
      </c>
      <c r="L25" s="254">
        <f t="shared" si="8"/>
        <v>0</v>
      </c>
      <c r="M25" s="254">
        <f t="shared" si="8"/>
        <v>0</v>
      </c>
      <c r="N25" s="254">
        <f t="shared" si="8"/>
        <v>0</v>
      </c>
      <c r="O25" s="254">
        <f t="shared" si="8"/>
        <v>0</v>
      </c>
      <c r="P25" s="254">
        <f t="shared" si="8"/>
        <v>0</v>
      </c>
      <c r="Q25" s="255"/>
      <c r="R25" s="256">
        <f>SUM(E25:P25)</f>
        <v>0</v>
      </c>
    </row>
    <row r="26" spans="1:18" ht="4.5" customHeight="1" x14ac:dyDescent="0.25">
      <c r="E26" s="258"/>
      <c r="F26" s="258"/>
      <c r="G26" s="258"/>
      <c r="H26" s="258"/>
      <c r="I26" s="258"/>
      <c r="J26" s="258"/>
      <c r="K26" s="258"/>
      <c r="L26" s="258"/>
      <c r="M26" s="258"/>
      <c r="N26" s="258"/>
      <c r="O26" s="258"/>
      <c r="P26" s="258"/>
      <c r="Q26" s="258"/>
      <c r="R26" s="247"/>
    </row>
    <row r="27" spans="1:18" s="251" customFormat="1" ht="13.2" x14ac:dyDescent="0.25">
      <c r="A27" s="140" t="s">
        <v>99</v>
      </c>
      <c r="B27" s="249"/>
      <c r="C27" s="249"/>
      <c r="D27" s="249"/>
      <c r="E27" s="250"/>
      <c r="F27" s="250"/>
      <c r="G27" s="250"/>
      <c r="H27" s="250"/>
      <c r="I27" s="250"/>
      <c r="J27" s="250"/>
      <c r="K27" s="250"/>
      <c r="L27" s="250"/>
      <c r="M27" s="250"/>
      <c r="N27" s="250"/>
      <c r="O27" s="250"/>
      <c r="P27" s="250"/>
      <c r="Q27" s="250"/>
      <c r="R27" s="250"/>
    </row>
    <row r="28" spans="1:18" s="47" customFormat="1" ht="13.2" x14ac:dyDescent="0.25">
      <c r="A28" s="549" t="s">
        <v>109</v>
      </c>
      <c r="B28" s="550"/>
      <c r="C28" s="550"/>
      <c r="D28" s="551"/>
      <c r="E28" s="259"/>
      <c r="F28" s="260"/>
      <c r="G28" s="260"/>
      <c r="H28" s="260"/>
      <c r="I28" s="260"/>
      <c r="J28" s="260"/>
      <c r="K28" s="260"/>
      <c r="L28" s="260"/>
      <c r="M28" s="260"/>
      <c r="N28" s="260"/>
      <c r="O28" s="260"/>
      <c r="P28" s="261"/>
      <c r="Q28" s="262"/>
      <c r="R28" s="263"/>
    </row>
    <row r="29" spans="1:18" s="47" customFormat="1" ht="13.2" x14ac:dyDescent="0.25">
      <c r="A29" s="311" t="str">
        <f>BudY1!A29</f>
        <v>Staff</v>
      </c>
      <c r="B29" s="609" t="str">
        <f>BudY1!B29:C29</f>
        <v>Spine Point or Grade / Level</v>
      </c>
      <c r="C29" s="610"/>
      <c r="D29" s="312" t="str">
        <f>BudY1!D29</f>
        <v>FTE</v>
      </c>
      <c r="E29" s="240"/>
      <c r="F29" s="241"/>
      <c r="G29" s="241"/>
      <c r="H29" s="241"/>
      <c r="I29" s="241"/>
      <c r="J29" s="241"/>
      <c r="K29" s="241"/>
      <c r="L29" s="241"/>
      <c r="M29" s="241"/>
      <c r="N29" s="241"/>
      <c r="O29" s="241"/>
      <c r="P29" s="242"/>
      <c r="Q29" s="230"/>
      <c r="R29" s="266">
        <f t="shared" ref="R29:R48" si="9">SUM(E29:P29)</f>
        <v>0</v>
      </c>
    </row>
    <row r="30" spans="1:18" s="47" customFormat="1" ht="13.2" x14ac:dyDescent="0.25">
      <c r="A30" s="311" t="str">
        <f>BudY1!A30</f>
        <v>Staff</v>
      </c>
      <c r="B30" s="611" t="str">
        <f>BudY1!B30:C30</f>
        <v>Spine Point or Grade / Level</v>
      </c>
      <c r="C30" s="612"/>
      <c r="D30" s="312" t="str">
        <f>BudY1!D30</f>
        <v>FTE</v>
      </c>
      <c r="E30" s="240"/>
      <c r="F30" s="241"/>
      <c r="G30" s="241"/>
      <c r="H30" s="241"/>
      <c r="I30" s="241"/>
      <c r="J30" s="241"/>
      <c r="K30" s="241"/>
      <c r="L30" s="241"/>
      <c r="M30" s="241"/>
      <c r="N30" s="241"/>
      <c r="O30" s="241"/>
      <c r="P30" s="242"/>
      <c r="Q30" s="230"/>
      <c r="R30" s="266">
        <f t="shared" si="9"/>
        <v>0</v>
      </c>
    </row>
    <row r="31" spans="1:18" s="47" customFormat="1" ht="13.2" x14ac:dyDescent="0.25">
      <c r="A31" s="268">
        <v>2000</v>
      </c>
      <c r="B31" s="564" t="s">
        <v>5</v>
      </c>
      <c r="C31" s="565"/>
      <c r="D31" s="565"/>
      <c r="E31" s="240"/>
      <c r="F31" s="241"/>
      <c r="G31" s="241"/>
      <c r="H31" s="241"/>
      <c r="I31" s="241"/>
      <c r="J31" s="241"/>
      <c r="K31" s="241"/>
      <c r="L31" s="241"/>
      <c r="M31" s="241"/>
      <c r="N31" s="241"/>
      <c r="O31" s="241"/>
      <c r="P31" s="242"/>
      <c r="Q31" s="230"/>
      <c r="R31" s="266">
        <f t="shared" si="9"/>
        <v>0</v>
      </c>
    </row>
    <row r="32" spans="1:18" s="47" customFormat="1" ht="13.2" x14ac:dyDescent="0.25">
      <c r="A32" s="268">
        <v>2001</v>
      </c>
      <c r="B32" s="564" t="s">
        <v>6</v>
      </c>
      <c r="C32" s="565"/>
      <c r="D32" s="565"/>
      <c r="E32" s="240"/>
      <c r="F32" s="241"/>
      <c r="G32" s="241"/>
      <c r="H32" s="241"/>
      <c r="I32" s="241"/>
      <c r="J32" s="241"/>
      <c r="K32" s="241"/>
      <c r="L32" s="241"/>
      <c r="M32" s="241"/>
      <c r="N32" s="241"/>
      <c r="O32" s="241"/>
      <c r="P32" s="242"/>
      <c r="Q32" s="230"/>
      <c r="R32" s="266">
        <f t="shared" si="9"/>
        <v>0</v>
      </c>
    </row>
    <row r="33" spans="1:18" s="47" customFormat="1" ht="13.2" x14ac:dyDescent="0.25">
      <c r="A33" s="268">
        <v>2002</v>
      </c>
      <c r="B33" s="564" t="s">
        <v>7</v>
      </c>
      <c r="C33" s="565"/>
      <c r="D33" s="565"/>
      <c r="E33" s="240"/>
      <c r="F33" s="241"/>
      <c r="G33" s="241"/>
      <c r="H33" s="241"/>
      <c r="I33" s="241"/>
      <c r="J33" s="241"/>
      <c r="K33" s="241"/>
      <c r="L33" s="241"/>
      <c r="M33" s="241"/>
      <c r="N33" s="241"/>
      <c r="O33" s="241"/>
      <c r="P33" s="242"/>
      <c r="Q33" s="230"/>
      <c r="R33" s="266">
        <f t="shared" si="9"/>
        <v>0</v>
      </c>
    </row>
    <row r="34" spans="1:18" s="47" customFormat="1" ht="13.2" x14ac:dyDescent="0.25">
      <c r="A34" s="268">
        <v>2003</v>
      </c>
      <c r="B34" s="564" t="s">
        <v>8</v>
      </c>
      <c r="C34" s="565"/>
      <c r="D34" s="565"/>
      <c r="E34" s="240"/>
      <c r="F34" s="241"/>
      <c r="G34" s="241"/>
      <c r="H34" s="241"/>
      <c r="I34" s="241"/>
      <c r="J34" s="241"/>
      <c r="K34" s="241"/>
      <c r="L34" s="241"/>
      <c r="M34" s="241"/>
      <c r="N34" s="241"/>
      <c r="O34" s="241"/>
      <c r="P34" s="242"/>
      <c r="Q34" s="230"/>
      <c r="R34" s="266">
        <f t="shared" si="9"/>
        <v>0</v>
      </c>
    </row>
    <row r="35" spans="1:18" ht="13.2" x14ac:dyDescent="0.25">
      <c r="A35" s="268">
        <v>2004</v>
      </c>
      <c r="B35" s="564" t="s">
        <v>9</v>
      </c>
      <c r="C35" s="565"/>
      <c r="D35" s="565"/>
      <c r="E35" s="240"/>
      <c r="F35" s="241"/>
      <c r="G35" s="241"/>
      <c r="H35" s="241"/>
      <c r="I35" s="241"/>
      <c r="J35" s="241"/>
      <c r="K35" s="241"/>
      <c r="L35" s="241"/>
      <c r="M35" s="241"/>
      <c r="N35" s="241"/>
      <c r="O35" s="241"/>
      <c r="P35" s="242"/>
      <c r="Q35" s="258"/>
      <c r="R35" s="266">
        <f t="shared" si="9"/>
        <v>0</v>
      </c>
    </row>
    <row r="36" spans="1:18" ht="13.2" x14ac:dyDescent="0.25">
      <c r="A36" s="268">
        <v>2005</v>
      </c>
      <c r="B36" s="564" t="s">
        <v>10</v>
      </c>
      <c r="C36" s="565"/>
      <c r="D36" s="565"/>
      <c r="E36" s="240"/>
      <c r="F36" s="241"/>
      <c r="G36" s="241"/>
      <c r="H36" s="241"/>
      <c r="I36" s="241"/>
      <c r="J36" s="241"/>
      <c r="K36" s="241"/>
      <c r="L36" s="241"/>
      <c r="M36" s="241"/>
      <c r="N36" s="241"/>
      <c r="O36" s="241"/>
      <c r="P36" s="242"/>
      <c r="Q36" s="258"/>
      <c r="R36" s="266">
        <f t="shared" si="9"/>
        <v>0</v>
      </c>
    </row>
    <row r="37" spans="1:18" ht="13.2" x14ac:dyDescent="0.25">
      <c r="A37" s="268">
        <v>2006</v>
      </c>
      <c r="B37" s="564" t="s">
        <v>11</v>
      </c>
      <c r="C37" s="565"/>
      <c r="D37" s="565"/>
      <c r="E37" s="240"/>
      <c r="F37" s="241"/>
      <c r="G37" s="241"/>
      <c r="H37" s="241"/>
      <c r="I37" s="241"/>
      <c r="J37" s="241"/>
      <c r="K37" s="241"/>
      <c r="L37" s="241"/>
      <c r="M37" s="241"/>
      <c r="N37" s="241"/>
      <c r="O37" s="241"/>
      <c r="P37" s="242"/>
      <c r="Q37" s="258"/>
      <c r="R37" s="266">
        <f t="shared" si="9"/>
        <v>0</v>
      </c>
    </row>
    <row r="38" spans="1:18" ht="13.2" x14ac:dyDescent="0.25">
      <c r="A38" s="268">
        <v>2007</v>
      </c>
      <c r="B38" s="564" t="s">
        <v>12</v>
      </c>
      <c r="C38" s="565"/>
      <c r="D38" s="565"/>
      <c r="E38" s="240"/>
      <c r="F38" s="241"/>
      <c r="G38" s="241"/>
      <c r="H38" s="241"/>
      <c r="I38" s="241"/>
      <c r="J38" s="241"/>
      <c r="K38" s="241"/>
      <c r="L38" s="241"/>
      <c r="M38" s="241"/>
      <c r="N38" s="241"/>
      <c r="O38" s="241"/>
      <c r="P38" s="242"/>
      <c r="Q38" s="258"/>
      <c r="R38" s="266">
        <f t="shared" si="9"/>
        <v>0</v>
      </c>
    </row>
    <row r="39" spans="1:18" ht="13.2" x14ac:dyDescent="0.25">
      <c r="A39" s="268">
        <v>2008</v>
      </c>
      <c r="B39" s="564" t="s">
        <v>13</v>
      </c>
      <c r="C39" s="565"/>
      <c r="D39" s="565"/>
      <c r="E39" s="240"/>
      <c r="F39" s="241"/>
      <c r="G39" s="241"/>
      <c r="H39" s="241"/>
      <c r="I39" s="241"/>
      <c r="J39" s="241"/>
      <c r="K39" s="241"/>
      <c r="L39" s="241"/>
      <c r="M39" s="241"/>
      <c r="N39" s="241"/>
      <c r="O39" s="241"/>
      <c r="P39" s="242"/>
      <c r="Q39" s="258"/>
      <c r="R39" s="266">
        <f t="shared" si="9"/>
        <v>0</v>
      </c>
    </row>
    <row r="40" spans="1:18" ht="13.2" x14ac:dyDescent="0.25">
      <c r="A40" s="268">
        <v>2009</v>
      </c>
      <c r="B40" s="564" t="s">
        <v>14</v>
      </c>
      <c r="C40" s="565"/>
      <c r="D40" s="565"/>
      <c r="E40" s="240"/>
      <c r="F40" s="241"/>
      <c r="G40" s="241"/>
      <c r="H40" s="241"/>
      <c r="I40" s="241"/>
      <c r="J40" s="241"/>
      <c r="K40" s="241"/>
      <c r="L40" s="241"/>
      <c r="M40" s="241"/>
      <c r="N40" s="241"/>
      <c r="O40" s="241"/>
      <c r="P40" s="242"/>
      <c r="Q40" s="258"/>
      <c r="R40" s="266">
        <f t="shared" si="9"/>
        <v>0</v>
      </c>
    </row>
    <row r="41" spans="1:18" ht="13.2" x14ac:dyDescent="0.25">
      <c r="A41" s="268">
        <v>2010</v>
      </c>
      <c r="B41" s="564" t="s">
        <v>15</v>
      </c>
      <c r="C41" s="565"/>
      <c r="D41" s="565"/>
      <c r="E41" s="240"/>
      <c r="F41" s="241"/>
      <c r="G41" s="241"/>
      <c r="H41" s="241"/>
      <c r="I41" s="241"/>
      <c r="J41" s="241"/>
      <c r="K41" s="241"/>
      <c r="L41" s="241"/>
      <c r="M41" s="241"/>
      <c r="N41" s="241"/>
      <c r="O41" s="241"/>
      <c r="P41" s="242"/>
      <c r="Q41" s="269"/>
      <c r="R41" s="266">
        <f t="shared" si="9"/>
        <v>0</v>
      </c>
    </row>
    <row r="42" spans="1:18" ht="13.2" x14ac:dyDescent="0.25">
      <c r="A42" s="268">
        <v>2011</v>
      </c>
      <c r="B42" s="564" t="s">
        <v>16</v>
      </c>
      <c r="C42" s="565"/>
      <c r="D42" s="565"/>
      <c r="E42" s="240"/>
      <c r="F42" s="241"/>
      <c r="G42" s="241"/>
      <c r="H42" s="241"/>
      <c r="I42" s="241"/>
      <c r="J42" s="241"/>
      <c r="K42" s="241"/>
      <c r="L42" s="241"/>
      <c r="M42" s="241"/>
      <c r="N42" s="241"/>
      <c r="O42" s="241"/>
      <c r="P42" s="242"/>
      <c r="Q42" s="258"/>
      <c r="R42" s="266">
        <f t="shared" si="9"/>
        <v>0</v>
      </c>
    </row>
    <row r="43" spans="1:18" ht="13.2" x14ac:dyDescent="0.25">
      <c r="A43" s="268">
        <v>2012</v>
      </c>
      <c r="B43" s="564" t="s">
        <v>17</v>
      </c>
      <c r="C43" s="565"/>
      <c r="D43" s="565"/>
      <c r="E43" s="240"/>
      <c r="F43" s="241"/>
      <c r="G43" s="241"/>
      <c r="H43" s="241"/>
      <c r="I43" s="241"/>
      <c r="J43" s="241"/>
      <c r="K43" s="241"/>
      <c r="L43" s="241"/>
      <c r="M43" s="241"/>
      <c r="N43" s="241"/>
      <c r="O43" s="241"/>
      <c r="P43" s="242"/>
      <c r="Q43" s="258"/>
      <c r="R43" s="266">
        <f t="shared" si="9"/>
        <v>0</v>
      </c>
    </row>
    <row r="44" spans="1:18" ht="13.2" x14ac:dyDescent="0.25">
      <c r="A44" s="268">
        <v>2013</v>
      </c>
      <c r="B44" s="564" t="s">
        <v>18</v>
      </c>
      <c r="C44" s="565"/>
      <c r="D44" s="565"/>
      <c r="E44" s="240"/>
      <c r="F44" s="241"/>
      <c r="G44" s="241"/>
      <c r="H44" s="241"/>
      <c r="I44" s="241"/>
      <c r="J44" s="241"/>
      <c r="K44" s="241"/>
      <c r="L44" s="241"/>
      <c r="M44" s="241"/>
      <c r="N44" s="241"/>
      <c r="O44" s="241"/>
      <c r="P44" s="242"/>
      <c r="Q44" s="258"/>
      <c r="R44" s="266">
        <f t="shared" si="9"/>
        <v>0</v>
      </c>
    </row>
    <row r="45" spans="1:18" ht="13.2" x14ac:dyDescent="0.25">
      <c r="A45" s="268">
        <v>2999</v>
      </c>
      <c r="B45" s="564" t="s">
        <v>19</v>
      </c>
      <c r="C45" s="565"/>
      <c r="D45" s="565"/>
      <c r="E45" s="240"/>
      <c r="F45" s="241"/>
      <c r="G45" s="241"/>
      <c r="H45" s="241"/>
      <c r="I45" s="241"/>
      <c r="J45" s="241"/>
      <c r="K45" s="241"/>
      <c r="L45" s="241"/>
      <c r="M45" s="241"/>
      <c r="N45" s="241"/>
      <c r="O45" s="241"/>
      <c r="P45" s="242"/>
      <c r="Q45" s="258"/>
      <c r="R45" s="266">
        <f t="shared" si="9"/>
        <v>0</v>
      </c>
    </row>
    <row r="46" spans="1:18" ht="13.2" x14ac:dyDescent="0.25">
      <c r="A46" s="268">
        <v>3990</v>
      </c>
      <c r="B46" s="564" t="s">
        <v>98</v>
      </c>
      <c r="C46" s="565"/>
      <c r="D46" s="565"/>
      <c r="E46" s="240"/>
      <c r="F46" s="241"/>
      <c r="G46" s="241"/>
      <c r="H46" s="241"/>
      <c r="I46" s="241"/>
      <c r="J46" s="241"/>
      <c r="K46" s="241"/>
      <c r="L46" s="241"/>
      <c r="M46" s="241"/>
      <c r="N46" s="241"/>
      <c r="O46" s="241"/>
      <c r="P46" s="242"/>
      <c r="Q46" s="258"/>
      <c r="R46" s="266">
        <f t="shared" si="9"/>
        <v>0</v>
      </c>
    </row>
    <row r="47" spans="1:18" ht="13.2" x14ac:dyDescent="0.25">
      <c r="A47" s="311">
        <f>BudY1!A47</f>
        <v>0</v>
      </c>
      <c r="B47" s="605">
        <f>BudY1!B47:D47</f>
        <v>0</v>
      </c>
      <c r="C47" s="606"/>
      <c r="D47" s="606"/>
      <c r="E47" s="240"/>
      <c r="F47" s="241"/>
      <c r="G47" s="241"/>
      <c r="H47" s="241"/>
      <c r="I47" s="241"/>
      <c r="J47" s="241"/>
      <c r="K47" s="241"/>
      <c r="L47" s="241"/>
      <c r="M47" s="241"/>
      <c r="N47" s="241"/>
      <c r="O47" s="241"/>
      <c r="P47" s="242"/>
      <c r="Q47" s="258"/>
      <c r="R47" s="266">
        <f t="shared" si="9"/>
        <v>0</v>
      </c>
    </row>
    <row r="48" spans="1:18" ht="13.2" x14ac:dyDescent="0.25">
      <c r="A48" s="311">
        <f>BudY1!A48</f>
        <v>0</v>
      </c>
      <c r="B48" s="605">
        <f>BudY1!B48:D48</f>
        <v>0</v>
      </c>
      <c r="C48" s="606"/>
      <c r="D48" s="606"/>
      <c r="E48" s="240"/>
      <c r="F48" s="241"/>
      <c r="G48" s="241"/>
      <c r="H48" s="241"/>
      <c r="I48" s="241"/>
      <c r="J48" s="241"/>
      <c r="K48" s="241"/>
      <c r="L48" s="241"/>
      <c r="M48" s="241"/>
      <c r="N48" s="241"/>
      <c r="O48" s="241"/>
      <c r="P48" s="242"/>
      <c r="Q48" s="258"/>
      <c r="R48" s="266">
        <f t="shared" si="9"/>
        <v>0</v>
      </c>
    </row>
    <row r="49" spans="1:18" s="140" customFormat="1" ht="13.2" x14ac:dyDescent="0.25">
      <c r="A49" s="569" t="s">
        <v>110</v>
      </c>
      <c r="B49" s="570"/>
      <c r="C49" s="570"/>
      <c r="D49" s="571"/>
      <c r="E49" s="244">
        <f t="shared" ref="E49:P49" si="10">SUM(E29:E48)</f>
        <v>0</v>
      </c>
      <c r="F49" s="245">
        <f t="shared" si="10"/>
        <v>0</v>
      </c>
      <c r="G49" s="245">
        <f t="shared" si="10"/>
        <v>0</v>
      </c>
      <c r="H49" s="245">
        <f t="shared" si="10"/>
        <v>0</v>
      </c>
      <c r="I49" s="245">
        <f t="shared" si="10"/>
        <v>0</v>
      </c>
      <c r="J49" s="245">
        <f t="shared" si="10"/>
        <v>0</v>
      </c>
      <c r="K49" s="245">
        <f t="shared" si="10"/>
        <v>0</v>
      </c>
      <c r="L49" s="245">
        <f t="shared" si="10"/>
        <v>0</v>
      </c>
      <c r="M49" s="245">
        <f t="shared" si="10"/>
        <v>0</v>
      </c>
      <c r="N49" s="245">
        <f t="shared" si="10"/>
        <v>0</v>
      </c>
      <c r="O49" s="245">
        <f t="shared" si="10"/>
        <v>0</v>
      </c>
      <c r="P49" s="246">
        <f t="shared" si="10"/>
        <v>0</v>
      </c>
      <c r="Q49" s="247"/>
      <c r="R49" s="271">
        <f>SUM(R28:R48)</f>
        <v>0</v>
      </c>
    </row>
    <row r="50" spans="1:18" ht="4.5" customHeight="1" x14ac:dyDescent="0.25">
      <c r="E50" s="258"/>
      <c r="F50" s="258"/>
      <c r="G50" s="258"/>
      <c r="H50" s="258"/>
      <c r="I50" s="258"/>
      <c r="J50" s="258"/>
      <c r="K50" s="258"/>
      <c r="L50" s="258"/>
      <c r="M50" s="258"/>
      <c r="N50" s="258"/>
      <c r="O50" s="258"/>
      <c r="P50" s="258"/>
      <c r="Q50" s="258"/>
      <c r="R50" s="258"/>
    </row>
    <row r="51" spans="1:18" s="47" customFormat="1" ht="13.2" x14ac:dyDescent="0.25">
      <c r="A51" s="589" t="s">
        <v>100</v>
      </c>
      <c r="B51" s="589"/>
      <c r="C51" s="589"/>
      <c r="D51" s="589"/>
      <c r="E51" s="229"/>
      <c r="F51" s="229"/>
      <c r="G51" s="229"/>
      <c r="H51" s="229"/>
      <c r="I51" s="229"/>
      <c r="J51" s="229"/>
      <c r="K51" s="229"/>
      <c r="L51" s="229"/>
      <c r="M51" s="229"/>
      <c r="N51" s="229"/>
      <c r="O51" s="229"/>
      <c r="P51" s="229"/>
      <c r="Q51" s="230"/>
      <c r="R51" s="229"/>
    </row>
    <row r="52" spans="1:18" s="47" customFormat="1" ht="13.2" x14ac:dyDescent="0.25">
      <c r="A52" s="586" t="s">
        <v>107</v>
      </c>
      <c r="B52" s="587"/>
      <c r="C52" s="587"/>
      <c r="D52" s="588"/>
      <c r="E52" s="259"/>
      <c r="F52" s="260"/>
      <c r="G52" s="260"/>
      <c r="H52" s="260"/>
      <c r="I52" s="260"/>
      <c r="J52" s="260"/>
      <c r="K52" s="260"/>
      <c r="L52" s="260"/>
      <c r="M52" s="260"/>
      <c r="N52" s="260"/>
      <c r="O52" s="260"/>
      <c r="P52" s="261"/>
      <c r="Q52" s="262"/>
      <c r="R52" s="263"/>
    </row>
    <row r="53" spans="1:18" s="47" customFormat="1" ht="13.2" x14ac:dyDescent="0.25">
      <c r="A53" s="311" t="str">
        <f>BudY1!A53</f>
        <v>Staff</v>
      </c>
      <c r="B53" s="609" t="str">
        <f>BudY1!B53:C53</f>
        <v>Spine Point or Grade / Level</v>
      </c>
      <c r="C53" s="610"/>
      <c r="D53" s="312" t="str">
        <f>BudY1!D53</f>
        <v>FTE</v>
      </c>
      <c r="E53" s="272"/>
      <c r="F53" s="241"/>
      <c r="G53" s="241"/>
      <c r="H53" s="241"/>
      <c r="I53" s="241"/>
      <c r="J53" s="241"/>
      <c r="K53" s="241"/>
      <c r="L53" s="241"/>
      <c r="M53" s="241"/>
      <c r="N53" s="241"/>
      <c r="O53" s="241"/>
      <c r="P53" s="242"/>
      <c r="Q53" s="262"/>
      <c r="R53" s="266">
        <f t="shared" ref="R53:R58" si="11">SUM(E53:P53)</f>
        <v>0</v>
      </c>
    </row>
    <row r="54" spans="1:18" s="47" customFormat="1" ht="13.2" x14ac:dyDescent="0.25">
      <c r="A54" s="311" t="str">
        <f>BudY1!A54</f>
        <v>Staff</v>
      </c>
      <c r="B54" s="609" t="str">
        <f>BudY1!B54:C54</f>
        <v>Spine Point or Grade / Level</v>
      </c>
      <c r="C54" s="610"/>
      <c r="D54" s="312" t="str">
        <f>BudY1!D54</f>
        <v>FTE</v>
      </c>
      <c r="E54" s="272"/>
      <c r="F54" s="241"/>
      <c r="G54" s="241"/>
      <c r="H54" s="241"/>
      <c r="I54" s="241"/>
      <c r="J54" s="241"/>
      <c r="K54" s="241"/>
      <c r="L54" s="241"/>
      <c r="M54" s="241"/>
      <c r="N54" s="241"/>
      <c r="O54" s="241"/>
      <c r="P54" s="242"/>
      <c r="Q54" s="262"/>
      <c r="R54" s="266">
        <f t="shared" si="11"/>
        <v>0</v>
      </c>
    </row>
    <row r="55" spans="1:18" ht="13.2" x14ac:dyDescent="0.25">
      <c r="A55" s="311">
        <f>BudY1!A55</f>
        <v>0</v>
      </c>
      <c r="B55" s="609" t="str">
        <f>BudY1!B55:C55</f>
        <v>Other - please state</v>
      </c>
      <c r="C55" s="610"/>
      <c r="D55" s="313"/>
      <c r="E55" s="274"/>
      <c r="F55" s="275"/>
      <c r="G55" s="275"/>
      <c r="H55" s="275"/>
      <c r="I55" s="275"/>
      <c r="J55" s="275"/>
      <c r="K55" s="275"/>
      <c r="L55" s="275"/>
      <c r="M55" s="275"/>
      <c r="N55" s="275"/>
      <c r="O55" s="275"/>
      <c r="P55" s="276"/>
      <c r="Q55" s="277"/>
      <c r="R55" s="266">
        <f t="shared" si="11"/>
        <v>0</v>
      </c>
    </row>
    <row r="56" spans="1:18" ht="13.2" x14ac:dyDescent="0.25">
      <c r="A56" s="575" t="s">
        <v>108</v>
      </c>
      <c r="B56" s="576"/>
      <c r="C56" s="576"/>
      <c r="D56" s="577"/>
      <c r="E56" s="278"/>
      <c r="F56" s="279"/>
      <c r="G56" s="279"/>
      <c r="H56" s="279"/>
      <c r="I56" s="279"/>
      <c r="J56" s="279"/>
      <c r="K56" s="279"/>
      <c r="L56" s="279"/>
      <c r="M56" s="279"/>
      <c r="N56" s="279"/>
      <c r="O56" s="279"/>
      <c r="P56" s="280"/>
      <c r="Q56" s="258"/>
      <c r="R56" s="281"/>
    </row>
    <row r="57" spans="1:18" s="238" customFormat="1" ht="13.2" x14ac:dyDescent="0.25">
      <c r="A57" s="282" t="s">
        <v>105</v>
      </c>
      <c r="B57" s="572" t="s">
        <v>103</v>
      </c>
      <c r="C57" s="573"/>
      <c r="D57" s="574"/>
      <c r="E57" s="283"/>
      <c r="F57" s="284"/>
      <c r="G57" s="284"/>
      <c r="H57" s="284"/>
      <c r="I57" s="284"/>
      <c r="J57" s="284"/>
      <c r="K57" s="284"/>
      <c r="L57" s="284"/>
      <c r="M57" s="284"/>
      <c r="N57" s="284"/>
      <c r="O57" s="284"/>
      <c r="P57" s="285"/>
      <c r="Q57" s="236"/>
      <c r="R57" s="266">
        <f t="shared" si="11"/>
        <v>0</v>
      </c>
    </row>
    <row r="58" spans="1:18" s="238" customFormat="1" ht="13.2" x14ac:dyDescent="0.25">
      <c r="A58" s="282" t="s">
        <v>105</v>
      </c>
      <c r="B58" s="572" t="s">
        <v>104</v>
      </c>
      <c r="C58" s="573"/>
      <c r="D58" s="574"/>
      <c r="E58" s="286"/>
      <c r="F58" s="287"/>
      <c r="G58" s="287"/>
      <c r="H58" s="287"/>
      <c r="I58" s="287"/>
      <c r="J58" s="287"/>
      <c r="K58" s="287"/>
      <c r="L58" s="287"/>
      <c r="M58" s="287"/>
      <c r="N58" s="287"/>
      <c r="O58" s="287"/>
      <c r="P58" s="288"/>
      <c r="Q58" s="236"/>
      <c r="R58" s="266">
        <f t="shared" si="11"/>
        <v>0</v>
      </c>
    </row>
    <row r="59" spans="1:18" s="140" customFormat="1" ht="13.2" x14ac:dyDescent="0.25">
      <c r="A59" s="569" t="s">
        <v>111</v>
      </c>
      <c r="B59" s="570"/>
      <c r="C59" s="570"/>
      <c r="D59" s="571"/>
      <c r="E59" s="244">
        <f t="shared" ref="E59:P59" si="12">SUM(E53:E58)</f>
        <v>0</v>
      </c>
      <c r="F59" s="245">
        <f t="shared" si="12"/>
        <v>0</v>
      </c>
      <c r="G59" s="245">
        <f t="shared" si="12"/>
        <v>0</v>
      </c>
      <c r="H59" s="245">
        <f t="shared" si="12"/>
        <v>0</v>
      </c>
      <c r="I59" s="245">
        <f t="shared" si="12"/>
        <v>0</v>
      </c>
      <c r="J59" s="245">
        <f t="shared" si="12"/>
        <v>0</v>
      </c>
      <c r="K59" s="245">
        <f t="shared" si="12"/>
        <v>0</v>
      </c>
      <c r="L59" s="245">
        <f t="shared" si="12"/>
        <v>0</v>
      </c>
      <c r="M59" s="245">
        <f t="shared" si="12"/>
        <v>0</v>
      </c>
      <c r="N59" s="245">
        <f t="shared" si="12"/>
        <v>0</v>
      </c>
      <c r="O59" s="245">
        <f t="shared" si="12"/>
        <v>0</v>
      </c>
      <c r="P59" s="246">
        <f t="shared" si="12"/>
        <v>0</v>
      </c>
      <c r="Q59" s="247"/>
      <c r="R59" s="271">
        <f>SUM(R52:R58)</f>
        <v>0</v>
      </c>
    </row>
    <row r="60" spans="1:18" ht="4.5" customHeight="1" x14ac:dyDescent="0.25">
      <c r="E60" s="258"/>
      <c r="F60" s="258"/>
      <c r="G60" s="258"/>
      <c r="H60" s="258"/>
      <c r="I60" s="258"/>
      <c r="J60" s="258"/>
      <c r="K60" s="258"/>
      <c r="L60" s="258"/>
      <c r="M60" s="258"/>
      <c r="N60" s="258"/>
      <c r="O60" s="258"/>
      <c r="P60" s="258"/>
      <c r="Q60" s="258"/>
      <c r="R60" s="258"/>
    </row>
    <row r="61" spans="1:18" s="47" customFormat="1" ht="13.2" x14ac:dyDescent="0.25">
      <c r="A61" s="589" t="s">
        <v>101</v>
      </c>
      <c r="B61" s="589"/>
      <c r="C61" s="589"/>
      <c r="D61" s="589"/>
      <c r="E61" s="229"/>
      <c r="F61" s="229"/>
      <c r="G61" s="229"/>
      <c r="H61" s="229"/>
      <c r="I61" s="229"/>
      <c r="J61" s="229"/>
      <c r="K61" s="229"/>
      <c r="L61" s="229"/>
      <c r="M61" s="229"/>
      <c r="N61" s="229"/>
      <c r="O61" s="229"/>
      <c r="P61" s="229"/>
      <c r="Q61" s="230"/>
      <c r="R61" s="229"/>
    </row>
    <row r="62" spans="1:18" s="47" customFormat="1" ht="13.2" x14ac:dyDescent="0.25">
      <c r="A62" s="586" t="s">
        <v>107</v>
      </c>
      <c r="B62" s="590"/>
      <c r="C62" s="590"/>
      <c r="D62" s="591"/>
      <c r="E62" s="289"/>
      <c r="F62" s="290"/>
      <c r="G62" s="290"/>
      <c r="H62" s="290"/>
      <c r="I62" s="290"/>
      <c r="J62" s="290"/>
      <c r="K62" s="290"/>
      <c r="L62" s="290"/>
      <c r="M62" s="290"/>
      <c r="N62" s="290"/>
      <c r="O62" s="290"/>
      <c r="P62" s="291"/>
      <c r="Q62" s="292"/>
      <c r="R62" s="293"/>
    </row>
    <row r="63" spans="1:18" s="238" customFormat="1" ht="13.2" x14ac:dyDescent="0.25">
      <c r="A63" s="600" t="str">
        <f>BudY1!A63</f>
        <v>2017-18 Overhead Rate</v>
      </c>
      <c r="B63" s="601"/>
      <c r="C63" s="595">
        <f>BudY1!C63</f>
        <v>0.61</v>
      </c>
      <c r="D63" s="596"/>
      <c r="E63" s="294">
        <f>IF($Q$3="RESEARCH",0,(E$49+E$59)*$C$63)</f>
        <v>0</v>
      </c>
      <c r="F63" s="295">
        <f t="shared" ref="F63:P63" si="13">IF($Q$3="RESEARCH",0,(F$49+F$59)*$C$63)</f>
        <v>0</v>
      </c>
      <c r="G63" s="295">
        <f t="shared" si="13"/>
        <v>0</v>
      </c>
      <c r="H63" s="295">
        <f t="shared" si="13"/>
        <v>0</v>
      </c>
      <c r="I63" s="295">
        <f t="shared" si="13"/>
        <v>0</v>
      </c>
      <c r="J63" s="295">
        <f t="shared" si="13"/>
        <v>0</v>
      </c>
      <c r="K63" s="295">
        <f t="shared" si="13"/>
        <v>0</v>
      </c>
      <c r="L63" s="295">
        <f t="shared" si="13"/>
        <v>0</v>
      </c>
      <c r="M63" s="295">
        <f t="shared" si="13"/>
        <v>0</v>
      </c>
      <c r="N63" s="295">
        <f t="shared" si="13"/>
        <v>0</v>
      </c>
      <c r="O63" s="295">
        <f t="shared" si="13"/>
        <v>0</v>
      </c>
      <c r="P63" s="296">
        <f t="shared" si="13"/>
        <v>0</v>
      </c>
      <c r="Q63" s="255"/>
      <c r="R63" s="266">
        <f t="shared" ref="R63:R65" si="14">SUM(E63:P63)</f>
        <v>0</v>
      </c>
    </row>
    <row r="64" spans="1:18" ht="13.2" x14ac:dyDescent="0.25">
      <c r="A64" s="592" t="s">
        <v>108</v>
      </c>
      <c r="B64" s="593"/>
      <c r="C64" s="593"/>
      <c r="D64" s="594"/>
      <c r="E64" s="278"/>
      <c r="F64" s="279"/>
      <c r="G64" s="279"/>
      <c r="H64" s="279"/>
      <c r="I64" s="279"/>
      <c r="J64" s="279"/>
      <c r="K64" s="279"/>
      <c r="L64" s="279"/>
      <c r="M64" s="279"/>
      <c r="N64" s="279"/>
      <c r="O64" s="279"/>
      <c r="P64" s="280"/>
      <c r="Q64" s="258"/>
      <c r="R64" s="281"/>
    </row>
    <row r="65" spans="1:18" s="140" customFormat="1" ht="13.2" x14ac:dyDescent="0.25">
      <c r="A65" s="297" t="s">
        <v>105</v>
      </c>
      <c r="B65" s="561" t="s">
        <v>129</v>
      </c>
      <c r="C65" s="562"/>
      <c r="D65" s="563"/>
      <c r="E65" s="286"/>
      <c r="F65" s="298"/>
      <c r="G65" s="298"/>
      <c r="H65" s="298"/>
      <c r="I65" s="298"/>
      <c r="J65" s="298"/>
      <c r="K65" s="298"/>
      <c r="L65" s="298"/>
      <c r="M65" s="298"/>
      <c r="N65" s="298"/>
      <c r="O65" s="298"/>
      <c r="P65" s="299"/>
      <c r="Q65" s="300"/>
      <c r="R65" s="266">
        <f t="shared" si="14"/>
        <v>0</v>
      </c>
    </row>
    <row r="66" spans="1:18" s="140" customFormat="1" ht="13.2" x14ac:dyDescent="0.25">
      <c r="A66" s="597" t="s">
        <v>112</v>
      </c>
      <c r="B66" s="598"/>
      <c r="C66" s="598"/>
      <c r="D66" s="599"/>
      <c r="E66" s="301">
        <f>E63+E65</f>
        <v>0</v>
      </c>
      <c r="F66" s="302">
        <f>F63+F65</f>
        <v>0</v>
      </c>
      <c r="G66" s="302">
        <f t="shared" ref="G66:P66" si="15">G63+G65</f>
        <v>0</v>
      </c>
      <c r="H66" s="302">
        <f t="shared" si="15"/>
        <v>0</v>
      </c>
      <c r="I66" s="302">
        <f t="shared" si="15"/>
        <v>0</v>
      </c>
      <c r="J66" s="302">
        <f t="shared" si="15"/>
        <v>0</v>
      </c>
      <c r="K66" s="302">
        <f t="shared" si="15"/>
        <v>0</v>
      </c>
      <c r="L66" s="302">
        <f t="shared" si="15"/>
        <v>0</v>
      </c>
      <c r="M66" s="302">
        <f t="shared" si="15"/>
        <v>0</v>
      </c>
      <c r="N66" s="302">
        <f t="shared" si="15"/>
        <v>0</v>
      </c>
      <c r="O66" s="302">
        <f t="shared" si="15"/>
        <v>0</v>
      </c>
      <c r="P66" s="303">
        <f t="shared" si="15"/>
        <v>0</v>
      </c>
      <c r="Q66" s="300"/>
      <c r="R66" s="304">
        <f>SUM(R62:R65)</f>
        <v>0</v>
      </c>
    </row>
    <row r="67" spans="1:18" ht="4.5" customHeight="1" x14ac:dyDescent="0.25">
      <c r="E67" s="258"/>
      <c r="F67" s="258"/>
      <c r="G67" s="258"/>
      <c r="H67" s="258"/>
      <c r="I67" s="258"/>
      <c r="J67" s="258"/>
      <c r="K67" s="258"/>
      <c r="L67" s="258"/>
      <c r="M67" s="258"/>
      <c r="N67" s="258"/>
      <c r="O67" s="258"/>
      <c r="P67" s="258"/>
      <c r="Q67" s="258"/>
      <c r="R67" s="247"/>
    </row>
    <row r="68" spans="1:18" s="309" customFormat="1" x14ac:dyDescent="0.25">
      <c r="A68" s="558" t="s">
        <v>106</v>
      </c>
      <c r="B68" s="559"/>
      <c r="C68" s="559"/>
      <c r="D68" s="560"/>
      <c r="E68" s="305">
        <f>SUM(E49,E59,E66)</f>
        <v>0</v>
      </c>
      <c r="F68" s="306">
        <f>SUM(F49,F59,F66)</f>
        <v>0</v>
      </c>
      <c r="G68" s="306">
        <f t="shared" ref="G68:P68" si="16">SUM(G49,G59,G66)</f>
        <v>0</v>
      </c>
      <c r="H68" s="306">
        <f t="shared" si="16"/>
        <v>0</v>
      </c>
      <c r="I68" s="306">
        <f t="shared" si="16"/>
        <v>0</v>
      </c>
      <c r="J68" s="306">
        <f t="shared" si="16"/>
        <v>0</v>
      </c>
      <c r="K68" s="306">
        <f t="shared" si="16"/>
        <v>0</v>
      </c>
      <c r="L68" s="306">
        <f t="shared" si="16"/>
        <v>0</v>
      </c>
      <c r="M68" s="306">
        <f t="shared" si="16"/>
        <v>0</v>
      </c>
      <c r="N68" s="306">
        <f t="shared" si="16"/>
        <v>0</v>
      </c>
      <c r="O68" s="306">
        <f t="shared" si="16"/>
        <v>0</v>
      </c>
      <c r="P68" s="306">
        <f t="shared" si="16"/>
        <v>0</v>
      </c>
      <c r="Q68" s="307"/>
      <c r="R68" s="308">
        <f>SUM(E68:P68)</f>
        <v>0</v>
      </c>
    </row>
    <row r="69" spans="1:18" ht="4.5" customHeight="1" x14ac:dyDescent="0.25">
      <c r="E69" s="258"/>
      <c r="F69" s="258"/>
      <c r="G69" s="258"/>
      <c r="H69" s="258"/>
      <c r="I69" s="258"/>
      <c r="J69" s="258"/>
      <c r="K69" s="258"/>
      <c r="L69" s="258"/>
      <c r="M69" s="258"/>
      <c r="N69" s="258"/>
      <c r="O69" s="258"/>
      <c r="P69" s="258"/>
      <c r="Q69" s="258"/>
      <c r="R69" s="247"/>
    </row>
    <row r="70" spans="1:18" s="238" customFormat="1" ht="13.2" x14ac:dyDescent="0.25">
      <c r="A70" s="580" t="s">
        <v>113</v>
      </c>
      <c r="B70" s="581"/>
      <c r="C70" s="607">
        <f>BudY1!C70:D70</f>
        <v>0</v>
      </c>
      <c r="D70" s="608"/>
      <c r="E70" s="254">
        <f t="shared" ref="E70:J70" si="17">(E49+E59)*$C70</f>
        <v>0</v>
      </c>
      <c r="F70" s="254">
        <f t="shared" si="17"/>
        <v>0</v>
      </c>
      <c r="G70" s="254">
        <f t="shared" si="17"/>
        <v>0</v>
      </c>
      <c r="H70" s="254">
        <f t="shared" si="17"/>
        <v>0</v>
      </c>
      <c r="I70" s="254">
        <f t="shared" si="17"/>
        <v>0</v>
      </c>
      <c r="J70" s="254">
        <f t="shared" si="17"/>
        <v>0</v>
      </c>
      <c r="K70" s="254">
        <f>(K49+K59)*$C70</f>
        <v>0</v>
      </c>
      <c r="L70" s="254">
        <f t="shared" ref="L70:P70" si="18">(L49+L59)*$C70</f>
        <v>0</v>
      </c>
      <c r="M70" s="254">
        <f t="shared" si="18"/>
        <v>0</v>
      </c>
      <c r="N70" s="254">
        <f t="shared" si="18"/>
        <v>0</v>
      </c>
      <c r="O70" s="254">
        <f t="shared" si="18"/>
        <v>0</v>
      </c>
      <c r="P70" s="254">
        <f t="shared" si="18"/>
        <v>0</v>
      </c>
      <c r="Q70" s="255"/>
      <c r="R70" s="256">
        <f>SUM(E70:P70)</f>
        <v>0</v>
      </c>
    </row>
    <row r="71" spans="1:18" ht="4.5" customHeight="1" x14ac:dyDescent="0.25">
      <c r="E71" s="258"/>
      <c r="F71" s="258"/>
      <c r="G71" s="258"/>
      <c r="H71" s="258"/>
      <c r="I71" s="258"/>
      <c r="J71" s="258"/>
      <c r="K71" s="258"/>
      <c r="L71" s="258"/>
      <c r="M71" s="258"/>
      <c r="N71" s="258"/>
      <c r="O71" s="258"/>
      <c r="P71" s="258"/>
      <c r="Q71" s="258"/>
      <c r="R71" s="247"/>
    </row>
    <row r="72" spans="1:18" s="309" customFormat="1" x14ac:dyDescent="0.25">
      <c r="A72" s="558" t="s">
        <v>115</v>
      </c>
      <c r="B72" s="559"/>
      <c r="C72" s="559"/>
      <c r="D72" s="560"/>
      <c r="E72" s="305">
        <f>SUM(E68:E70)</f>
        <v>0</v>
      </c>
      <c r="F72" s="306">
        <f>SUM(F68:F70)</f>
        <v>0</v>
      </c>
      <c r="G72" s="306">
        <f t="shared" ref="G72:P72" si="19">SUM(G68:G70)</f>
        <v>0</v>
      </c>
      <c r="H72" s="306">
        <f t="shared" si="19"/>
        <v>0</v>
      </c>
      <c r="I72" s="306">
        <f t="shared" si="19"/>
        <v>0</v>
      </c>
      <c r="J72" s="306">
        <f t="shared" si="19"/>
        <v>0</v>
      </c>
      <c r="K72" s="306">
        <f t="shared" si="19"/>
        <v>0</v>
      </c>
      <c r="L72" s="306">
        <f t="shared" si="19"/>
        <v>0</v>
      </c>
      <c r="M72" s="306">
        <f t="shared" si="19"/>
        <v>0</v>
      </c>
      <c r="N72" s="306">
        <f t="shared" si="19"/>
        <v>0</v>
      </c>
      <c r="O72" s="306">
        <f t="shared" si="19"/>
        <v>0</v>
      </c>
      <c r="P72" s="306">
        <f t="shared" si="19"/>
        <v>0</v>
      </c>
      <c r="Q72" s="307"/>
      <c r="R72" s="308">
        <f>SUM(R68:R70)</f>
        <v>0</v>
      </c>
    </row>
  </sheetData>
  <sheetProtection algorithmName="SHA-512" hashValue="4JJRLJ4AQfiqiBdPmpc0XatNGEoJDaL7p1HXgHTg1fKxwRpqsg0d+OIVuvtYfpG22IDgJXsuNyFLptD1ReF8kA==" saltValue="G+5oYo+qprb3UQELTjK8mQ==" spinCount="100000" sheet="1" objects="1" scenarios="1"/>
  <mergeCells count="65">
    <mergeCell ref="A18:R18"/>
    <mergeCell ref="A6:D6"/>
    <mergeCell ref="A7:D7"/>
    <mergeCell ref="A8:D8"/>
    <mergeCell ref="A9:D9"/>
    <mergeCell ref="A10:D10"/>
    <mergeCell ref="B33:D33"/>
    <mergeCell ref="B34:D34"/>
    <mergeCell ref="B47:D47"/>
    <mergeCell ref="B48:D48"/>
    <mergeCell ref="B42:D42"/>
    <mergeCell ref="B39:D39"/>
    <mergeCell ref="B40:D40"/>
    <mergeCell ref="B43:D43"/>
    <mergeCell ref="B44:D44"/>
    <mergeCell ref="B45:D45"/>
    <mergeCell ref="B35:D35"/>
    <mergeCell ref="B36:D36"/>
    <mergeCell ref="B37:D37"/>
    <mergeCell ref="B46:D46"/>
    <mergeCell ref="B38:D38"/>
    <mergeCell ref="B41:D41"/>
    <mergeCell ref="A68:D68"/>
    <mergeCell ref="B65:D65"/>
    <mergeCell ref="A72:D72"/>
    <mergeCell ref="A70:B70"/>
    <mergeCell ref="C70:D70"/>
    <mergeCell ref="A51:D51"/>
    <mergeCell ref="A49:D49"/>
    <mergeCell ref="A59:D59"/>
    <mergeCell ref="B57:D57"/>
    <mergeCell ref="A66:D66"/>
    <mergeCell ref="A56:D56"/>
    <mergeCell ref="A52:D52"/>
    <mergeCell ref="A61:D61"/>
    <mergeCell ref="A62:D62"/>
    <mergeCell ref="A64:D64"/>
    <mergeCell ref="C63:D63"/>
    <mergeCell ref="B58:D58"/>
    <mergeCell ref="A63:B63"/>
    <mergeCell ref="B55:C55"/>
    <mergeCell ref="B54:C54"/>
    <mergeCell ref="B53:C53"/>
    <mergeCell ref="B31:D31"/>
    <mergeCell ref="B21:D21"/>
    <mergeCell ref="A3:B3"/>
    <mergeCell ref="B32:D32"/>
    <mergeCell ref="A28:D28"/>
    <mergeCell ref="A23:D23"/>
    <mergeCell ref="A11:D11"/>
    <mergeCell ref="A12:D12"/>
    <mergeCell ref="A13:D13"/>
    <mergeCell ref="A14:D14"/>
    <mergeCell ref="A15:D15"/>
    <mergeCell ref="A16:D16"/>
    <mergeCell ref="A25:C25"/>
    <mergeCell ref="B29:C29"/>
    <mergeCell ref="B30:C30"/>
    <mergeCell ref="B22:D22"/>
    <mergeCell ref="Q3:R3"/>
    <mergeCell ref="Q1:R1"/>
    <mergeCell ref="J1:N1"/>
    <mergeCell ref="C1:G1"/>
    <mergeCell ref="H3:I3"/>
    <mergeCell ref="M3:N3"/>
  </mergeCells>
  <phoneticPr fontId="12" type="noConversion"/>
  <dataValidations xWindow="332" yWindow="488" count="20">
    <dataValidation allowBlank="1" showInputMessage="1" showErrorMessage="1" promptTitle="Other Costs" prompt="input actual expenditure for other costs in appropriate account code and month" sqref="Q41" xr:uid="{00000000-0002-0000-0600-000000000000}"/>
    <dataValidation allowBlank="1" showInputMessage="1" showErrorMessage="1" promptTitle="Funding Income" prompt="Actual funding (cash) due in appropriate month" sqref="F21:P21" xr:uid="{00000000-0002-0000-0600-000001000000}"/>
    <dataValidation allowBlank="1" showInputMessage="1" showErrorMessage="1" promptTitle="Other Income" prompt="Any other (non-funding) income expected" sqref="E22:P22" xr:uid="{00000000-0002-0000-0600-000002000000}"/>
    <dataValidation allowBlank="1" showErrorMessage="1" sqref="F5:P5 E17:P17 E19:P20" xr:uid="{00000000-0002-0000-0600-000003000000}"/>
    <dataValidation allowBlank="1" showInputMessage="1" showErrorMessage="1" promptTitle="Payments to Partners" prompt="Payments to be made to partners in advance or arrears of partner claims - these costs that be reclaimed from funding" sqref="E23:P23" xr:uid="{00000000-0002-0000-0600-000004000000}"/>
    <dataValidation allowBlank="1" showInputMessage="1" showErrorMessage="1" promptTitle="Match Cost Accounts" prompt="Input accounts as required for match / notional funding" sqref="A57:A58" xr:uid="{00000000-0002-0000-0600-000005000000}"/>
    <dataValidation allowBlank="1" showInputMessage="1" showErrorMessage="1" promptTitle="Match Costs" prompt="Actual project costs to be covered by Hope_x000a_(not recoverable from the funder)" sqref="E25:P25" xr:uid="{00000000-0002-0000-0600-000006000000}"/>
    <dataValidation allowBlank="1" showInputMessage="1" showErrorMessage="1" promptTitle="Staff Costs" prompt="Costs relating to staff specifically employed for the project. _x000a__x000a_Current staff (where no extra costs are to be incurred) should be included in the 'Directly Allocated' section below." sqref="E29:P30" xr:uid="{00000000-0002-0000-0600-000007000000}"/>
    <dataValidation allowBlank="1" showInputMessage="1" showErrorMessage="1" promptTitle="Other Items" prompt="input description or account" sqref="B47:D48" xr:uid="{00000000-0002-0000-0600-000008000000}"/>
    <dataValidation allowBlank="1" showInputMessage="1" showErrorMessage="1" promptTitle="Staff" prompt="input spine point or grade/level of staff to be appointed" sqref="B29:C30 B53:C55" xr:uid="{00000000-0002-0000-0600-000009000000}"/>
    <dataValidation allowBlank="1" showInputMessage="1" showErrorMessage="1" promptTitle="Indirect Costs" prompt="(Research Projects Only)_x000a__x000a_Figure as per IAF (see Colin Cooper)" sqref="E65:P65" xr:uid="{00000000-0002-0000-0600-00000A000000}"/>
    <dataValidation allowBlank="1" showInputMessage="1" showErrorMessage="1" promptTitle="Margin" prompt="Input percentage margin to be applied (if applicable)." sqref="C70:D70" xr:uid="{00000000-0002-0000-0600-00000B000000}"/>
    <dataValidation allowBlank="1" showInputMessage="1" showErrorMessage="1" promptTitle="Transfer to Partners" prompt="(Where projects are required to transfer funding to partners.)_x000a__x000a_Please input amount to be transferred here." sqref="E46:P46" xr:uid="{00000000-0002-0000-0600-00000C000000}"/>
    <dataValidation allowBlank="1" showInputMessage="1" showErrorMessage="1" promptTitle="Exceptional Items" prompt="(Research Projects Only)_x000a__x000a_Figure as per IAF (see Colin Cooper)" sqref="E58:P58" xr:uid="{00000000-0002-0000-0600-00000D000000}"/>
    <dataValidation allowBlank="1" showInputMessage="1" showErrorMessage="1" promptTitle="Staff &amp; Estates" prompt="(Research Projects Only)_x000a__x000a_Figure as per IAF (see Colin Cooper)" sqref="E57:P57" xr:uid="{00000000-0002-0000-0600-00000E000000}"/>
    <dataValidation allowBlank="1" showInputMessage="1" showErrorMessage="1" promptTitle="Directly Allocated" prompt="(Non-Research Projects Only)_x000a__x000a_Any other directly allocated staff or non-staff costs." sqref="E55:P55" xr:uid="{00000000-0002-0000-0600-00000F000000}"/>
    <dataValidation allowBlank="1" showInputMessage="1" showErrorMessage="1" promptTitle="Staff Costs" prompt="(Non-Research Projects Only)_x000a__x000a_Cost of time allocated to project by current staff (no extra costs to be incurred)_x000a__x000a_Staff specifically employed for the project should be included in the 'Directly Incurred' section above." sqref="E53:P54" xr:uid="{00000000-0002-0000-0600-000010000000}"/>
    <dataValidation allowBlank="1" showInputMessage="1" showErrorMessage="1" promptTitle="Other Costs" prompt="Anticipated expenditure for non staff costs_x000a__x000a_Input in relevant account code and month" sqref="E31:P45" xr:uid="{00000000-0002-0000-0600-000011000000}"/>
    <dataValidation allowBlank="1" showInputMessage="1" showErrorMessage="1" promptTitle="Funding Income" prompt="Actual funding (cash) due in month" sqref="E21" xr:uid="{00000000-0002-0000-0600-000012000000}"/>
    <dataValidation allowBlank="1" showInputMessage="1" showErrorMessage="1" promptTitle="Other Costs" prompt="Use these lines for items not shown above" sqref="E47:P48" xr:uid="{00000000-0002-0000-0600-000013000000}"/>
  </dataValidations>
  <printOptions horizontalCentered="1"/>
  <pageMargins left="0.39370078740157483" right="0.39370078740157483" top="0.39370078740157483" bottom="0.82677165354330717" header="0.51181102362204722" footer="0.51181102362204722"/>
  <pageSetup paperSize="9" scale="62" orientation="landscape" r:id="rId1"/>
  <headerFooter alignWithMargins="0">
    <oddFooter>&amp;L&amp;T &amp;D&amp;C&amp;Z&amp;F&amp;R&amp;A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5"/>
    <pageSetUpPr fitToPage="1"/>
  </sheetPr>
  <dimension ref="A1:R72"/>
  <sheetViews>
    <sheetView view="pageBreakPreview" zoomScale="90" zoomScaleNormal="80" zoomScaleSheetLayoutView="90" workbookViewId="0">
      <selection activeCell="C3" sqref="C3"/>
    </sheetView>
  </sheetViews>
  <sheetFormatPr defaultColWidth="9.109375" defaultRowHeight="13.8" x14ac:dyDescent="0.25"/>
  <cols>
    <col min="1" max="1" width="9.109375" style="152"/>
    <col min="2" max="2" width="20.6640625" style="257" customWidth="1"/>
    <col min="3" max="3" width="13.6640625" style="257" customWidth="1"/>
    <col min="4" max="4" width="5.5546875" style="257" customWidth="1"/>
    <col min="5" max="15" width="12.6640625" style="152" customWidth="1"/>
    <col min="16" max="16" width="14.33203125" style="152" customWidth="1"/>
    <col min="17" max="17" width="2.109375" style="152" customWidth="1"/>
    <col min="18" max="18" width="14.6640625" style="152" customWidth="1"/>
    <col min="19" max="16384" width="9.109375" style="152"/>
  </cols>
  <sheetData>
    <row r="1" spans="1:18" ht="24" customHeight="1" thickBot="1" x14ac:dyDescent="0.3">
      <c r="A1" s="214"/>
      <c r="B1" s="211" t="s">
        <v>172</v>
      </c>
      <c r="C1" s="536">
        <f>PROJECT!E7</f>
        <v>0</v>
      </c>
      <c r="D1" s="537"/>
      <c r="E1" s="537"/>
      <c r="F1" s="537"/>
      <c r="G1" s="538"/>
      <c r="H1" s="215"/>
      <c r="I1" s="23" t="s">
        <v>173</v>
      </c>
      <c r="J1" s="536">
        <f>PROJECT!I7</f>
        <v>0</v>
      </c>
      <c r="K1" s="537"/>
      <c r="L1" s="537"/>
      <c r="M1" s="537"/>
      <c r="N1" s="538"/>
      <c r="P1" s="23" t="s">
        <v>170</v>
      </c>
      <c r="Q1" s="534">
        <f>PROJECT!K5</f>
        <v>0</v>
      </c>
      <c r="R1" s="535"/>
    </row>
    <row r="2" spans="1:18" ht="3.75" customHeight="1" thickBot="1" x14ac:dyDescent="0.3">
      <c r="A2" s="214"/>
      <c r="B2" s="210"/>
      <c r="C2" s="37"/>
      <c r="D2" s="37"/>
    </row>
    <row r="3" spans="1:18" ht="21.75" customHeight="1" thickTop="1" thickBot="1" x14ac:dyDescent="0.3">
      <c r="A3" s="604" t="s">
        <v>174</v>
      </c>
      <c r="B3" s="533"/>
      <c r="C3" s="41">
        <f>PROJECT!J38</f>
        <v>47334</v>
      </c>
      <c r="D3" s="43" t="s">
        <v>48</v>
      </c>
      <c r="E3" s="42">
        <f>PROJECT!K38</f>
        <v>47696</v>
      </c>
      <c r="G3" s="23" t="s">
        <v>114</v>
      </c>
      <c r="H3" s="539">
        <f>PROJECT!E9</f>
        <v>0</v>
      </c>
      <c r="I3" s="540"/>
      <c r="L3" s="213" t="s">
        <v>220</v>
      </c>
      <c r="M3" s="541">
        <f>PROJECT!F12+PROJECT!K12</f>
        <v>0</v>
      </c>
      <c r="N3" s="542"/>
      <c r="O3" s="216"/>
      <c r="P3" s="23" t="s">
        <v>171</v>
      </c>
      <c r="Q3" s="578">
        <f>PROJECT!E5</f>
        <v>0</v>
      </c>
      <c r="R3" s="579"/>
    </row>
    <row r="4" spans="1:18" ht="13.2" x14ac:dyDescent="0.25">
      <c r="B4" s="152"/>
      <c r="C4" s="152"/>
      <c r="D4" s="152"/>
    </row>
    <row r="5" spans="1:18" s="217" customFormat="1" ht="13.5" customHeight="1" thickBot="1" x14ac:dyDescent="0.3">
      <c r="E5" s="218">
        <f>PROJECT!J38</f>
        <v>47334</v>
      </c>
      <c r="F5" s="218">
        <f>E5+31</f>
        <v>47365</v>
      </c>
      <c r="G5" s="218">
        <f t="shared" ref="G5:P5" si="0">F5+31</f>
        <v>47396</v>
      </c>
      <c r="H5" s="218">
        <f t="shared" si="0"/>
        <v>47427</v>
      </c>
      <c r="I5" s="218">
        <f t="shared" si="0"/>
        <v>47458</v>
      </c>
      <c r="J5" s="218">
        <f t="shared" si="0"/>
        <v>47489</v>
      </c>
      <c r="K5" s="218">
        <f t="shared" si="0"/>
        <v>47520</v>
      </c>
      <c r="L5" s="218">
        <f t="shared" si="0"/>
        <v>47551</v>
      </c>
      <c r="M5" s="218">
        <f t="shared" si="0"/>
        <v>47582</v>
      </c>
      <c r="N5" s="218">
        <f t="shared" si="0"/>
        <v>47613</v>
      </c>
      <c r="O5" s="218">
        <f t="shared" si="0"/>
        <v>47644</v>
      </c>
      <c r="P5" s="218">
        <f t="shared" si="0"/>
        <v>47675</v>
      </c>
      <c r="R5" s="217" t="s">
        <v>116</v>
      </c>
    </row>
    <row r="6" spans="1:18" ht="14.4" thickBot="1" x14ac:dyDescent="0.3">
      <c r="A6" s="500" t="s">
        <v>119</v>
      </c>
      <c r="B6" s="500"/>
      <c r="C6" s="500"/>
      <c r="D6" s="555"/>
      <c r="E6" s="219">
        <f>E23</f>
        <v>0</v>
      </c>
      <c r="F6" s="219">
        <f>F23</f>
        <v>0</v>
      </c>
      <c r="G6" s="219">
        <f t="shared" ref="G6:P6" si="1">G23</f>
        <v>0</v>
      </c>
      <c r="H6" s="219">
        <f t="shared" si="1"/>
        <v>0</v>
      </c>
      <c r="I6" s="219">
        <f t="shared" si="1"/>
        <v>0</v>
      </c>
      <c r="J6" s="219">
        <f t="shared" si="1"/>
        <v>0</v>
      </c>
      <c r="K6" s="219">
        <f t="shared" si="1"/>
        <v>0</v>
      </c>
      <c r="L6" s="219">
        <f t="shared" si="1"/>
        <v>0</v>
      </c>
      <c r="M6" s="219">
        <f t="shared" si="1"/>
        <v>0</v>
      </c>
      <c r="N6" s="219">
        <f t="shared" si="1"/>
        <v>0</v>
      </c>
      <c r="O6" s="219">
        <f t="shared" si="1"/>
        <v>0</v>
      </c>
      <c r="P6" s="219">
        <f t="shared" si="1"/>
        <v>0</v>
      </c>
      <c r="Q6" s="220"/>
      <c r="R6" s="221">
        <f>SUM(E6:P6)</f>
        <v>0</v>
      </c>
    </row>
    <row r="7" spans="1:18" ht="4.5" customHeight="1" thickBot="1" x14ac:dyDescent="0.3">
      <c r="A7" s="497"/>
      <c r="B7" s="497"/>
      <c r="C7" s="497"/>
      <c r="D7" s="497"/>
      <c r="E7" s="220"/>
      <c r="F7" s="220"/>
      <c r="G7" s="220"/>
      <c r="H7" s="220"/>
      <c r="I7" s="220"/>
      <c r="J7" s="220"/>
      <c r="K7" s="220"/>
      <c r="L7" s="220"/>
      <c r="M7" s="220"/>
      <c r="N7" s="220"/>
      <c r="O7" s="220"/>
      <c r="P7" s="220"/>
      <c r="Q7" s="220"/>
      <c r="R7" s="222"/>
    </row>
    <row r="8" spans="1:18" ht="14.4" thickBot="1" x14ac:dyDescent="0.3">
      <c r="A8" s="500" t="s">
        <v>120</v>
      </c>
      <c r="B8" s="500"/>
      <c r="C8" s="500"/>
      <c r="D8" s="555"/>
      <c r="E8" s="219">
        <f>SUM(E49)</f>
        <v>0</v>
      </c>
      <c r="F8" s="219">
        <f t="shared" ref="F8:P8" si="2">SUM(F49)</f>
        <v>0</v>
      </c>
      <c r="G8" s="219">
        <f t="shared" si="2"/>
        <v>0</v>
      </c>
      <c r="H8" s="219">
        <f t="shared" si="2"/>
        <v>0</v>
      </c>
      <c r="I8" s="219">
        <f t="shared" si="2"/>
        <v>0</v>
      </c>
      <c r="J8" s="219">
        <f t="shared" si="2"/>
        <v>0</v>
      </c>
      <c r="K8" s="219">
        <f t="shared" si="2"/>
        <v>0</v>
      </c>
      <c r="L8" s="219">
        <f t="shared" si="2"/>
        <v>0</v>
      </c>
      <c r="M8" s="219">
        <f t="shared" si="2"/>
        <v>0</v>
      </c>
      <c r="N8" s="219">
        <f t="shared" si="2"/>
        <v>0</v>
      </c>
      <c r="O8" s="219">
        <f t="shared" si="2"/>
        <v>0</v>
      </c>
      <c r="P8" s="219">
        <f t="shared" si="2"/>
        <v>0</v>
      </c>
      <c r="Q8" s="220"/>
      <c r="R8" s="221">
        <f>SUM(E8:P8)</f>
        <v>0</v>
      </c>
    </row>
    <row r="9" spans="1:18" ht="4.5" customHeight="1" thickBot="1" x14ac:dyDescent="0.3">
      <c r="A9" s="556"/>
      <c r="B9" s="556"/>
      <c r="C9" s="556"/>
      <c r="D9" s="556"/>
      <c r="E9" s="220"/>
      <c r="F9" s="220"/>
      <c r="G9" s="220"/>
      <c r="H9" s="220"/>
      <c r="I9" s="220"/>
      <c r="J9" s="220"/>
      <c r="K9" s="220"/>
      <c r="L9" s="220"/>
      <c r="M9" s="220"/>
      <c r="N9" s="220"/>
      <c r="O9" s="220"/>
      <c r="P9" s="220"/>
      <c r="Q9" s="220"/>
      <c r="R9" s="222"/>
    </row>
    <row r="10" spans="1:18" ht="14.4" thickBot="1" x14ac:dyDescent="0.3">
      <c r="A10" s="500" t="s">
        <v>121</v>
      </c>
      <c r="B10" s="500"/>
      <c r="C10" s="500"/>
      <c r="D10" s="555"/>
      <c r="E10" s="223">
        <f>E6-E8</f>
        <v>0</v>
      </c>
      <c r="F10" s="223">
        <f t="shared" ref="F10:P10" si="3">F6-F8</f>
        <v>0</v>
      </c>
      <c r="G10" s="223">
        <f t="shared" si="3"/>
        <v>0</v>
      </c>
      <c r="H10" s="223">
        <f t="shared" si="3"/>
        <v>0</v>
      </c>
      <c r="I10" s="223">
        <f t="shared" si="3"/>
        <v>0</v>
      </c>
      <c r="J10" s="223">
        <f t="shared" si="3"/>
        <v>0</v>
      </c>
      <c r="K10" s="223">
        <f t="shared" si="3"/>
        <v>0</v>
      </c>
      <c r="L10" s="223">
        <f t="shared" si="3"/>
        <v>0</v>
      </c>
      <c r="M10" s="223">
        <f t="shared" si="3"/>
        <v>0</v>
      </c>
      <c r="N10" s="223">
        <f t="shared" si="3"/>
        <v>0</v>
      </c>
      <c r="O10" s="223">
        <f t="shared" si="3"/>
        <v>0</v>
      </c>
      <c r="P10" s="223">
        <f t="shared" si="3"/>
        <v>0</v>
      </c>
      <c r="Q10" s="220"/>
      <c r="R10" s="224">
        <f>SUM(E10:P10)</f>
        <v>0</v>
      </c>
    </row>
    <row r="11" spans="1:18" ht="4.5" customHeight="1" thickBot="1" x14ac:dyDescent="0.3">
      <c r="A11" s="556"/>
      <c r="B11" s="556"/>
      <c r="C11" s="556"/>
      <c r="D11" s="556"/>
      <c r="E11" s="220"/>
      <c r="F11" s="220"/>
      <c r="G11" s="220"/>
      <c r="H11" s="220"/>
      <c r="I11" s="220"/>
      <c r="J11" s="220"/>
      <c r="K11" s="220"/>
      <c r="L11" s="220"/>
      <c r="M11" s="220"/>
      <c r="N11" s="220"/>
      <c r="O11" s="220"/>
      <c r="P11" s="220"/>
      <c r="Q11" s="220"/>
      <c r="R11" s="222"/>
    </row>
    <row r="12" spans="1:18" ht="15.75" customHeight="1" thickBot="1" x14ac:dyDescent="0.3">
      <c r="A12" s="500" t="s">
        <v>123</v>
      </c>
      <c r="B12" s="500"/>
      <c r="C12" s="500"/>
      <c r="D12" s="555"/>
      <c r="E12" s="225">
        <f>SUM(E59,E66)</f>
        <v>0</v>
      </c>
      <c r="F12" s="225">
        <f t="shared" ref="F12:P12" si="4">SUM(F59,F66)</f>
        <v>0</v>
      </c>
      <c r="G12" s="225">
        <f t="shared" si="4"/>
        <v>0</v>
      </c>
      <c r="H12" s="225">
        <f t="shared" si="4"/>
        <v>0</v>
      </c>
      <c r="I12" s="225">
        <f t="shared" si="4"/>
        <v>0</v>
      </c>
      <c r="J12" s="225">
        <f t="shared" si="4"/>
        <v>0</v>
      </c>
      <c r="K12" s="225">
        <f t="shared" si="4"/>
        <v>0</v>
      </c>
      <c r="L12" s="225">
        <f t="shared" si="4"/>
        <v>0</v>
      </c>
      <c r="M12" s="225">
        <f t="shared" si="4"/>
        <v>0</v>
      </c>
      <c r="N12" s="225">
        <f t="shared" si="4"/>
        <v>0</v>
      </c>
      <c r="O12" s="225">
        <f t="shared" si="4"/>
        <v>0</v>
      </c>
      <c r="P12" s="225">
        <f t="shared" si="4"/>
        <v>0</v>
      </c>
      <c r="Q12" s="220"/>
      <c r="R12" s="226">
        <f>SUM(E12:P12)</f>
        <v>0</v>
      </c>
    </row>
    <row r="13" spans="1:18" ht="4.5" customHeight="1" thickBot="1" x14ac:dyDescent="0.3">
      <c r="A13" s="556"/>
      <c r="B13" s="556"/>
      <c r="C13" s="556"/>
      <c r="D13" s="556"/>
      <c r="E13" s="220"/>
      <c r="F13" s="220"/>
      <c r="G13" s="220"/>
      <c r="H13" s="220"/>
      <c r="I13" s="220"/>
      <c r="J13" s="220"/>
      <c r="K13" s="220"/>
      <c r="L13" s="220"/>
      <c r="M13" s="220"/>
      <c r="N13" s="220"/>
      <c r="O13" s="220"/>
      <c r="P13" s="220"/>
      <c r="Q13" s="220"/>
      <c r="R13" s="222"/>
    </row>
    <row r="14" spans="1:18" ht="14.4" thickBot="1" x14ac:dyDescent="0.3">
      <c r="A14" s="500" t="s">
        <v>122</v>
      </c>
      <c r="B14" s="500"/>
      <c r="C14" s="500"/>
      <c r="D14" s="555"/>
      <c r="E14" s="227">
        <f t="shared" ref="E14:P14" si="5">E10-E12</f>
        <v>0</v>
      </c>
      <c r="F14" s="227">
        <f t="shared" si="5"/>
        <v>0</v>
      </c>
      <c r="G14" s="227">
        <f t="shared" si="5"/>
        <v>0</v>
      </c>
      <c r="H14" s="227">
        <f t="shared" si="5"/>
        <v>0</v>
      </c>
      <c r="I14" s="227">
        <f t="shared" si="5"/>
        <v>0</v>
      </c>
      <c r="J14" s="227">
        <f t="shared" si="5"/>
        <v>0</v>
      </c>
      <c r="K14" s="227">
        <f t="shared" si="5"/>
        <v>0</v>
      </c>
      <c r="L14" s="227">
        <f t="shared" si="5"/>
        <v>0</v>
      </c>
      <c r="M14" s="227">
        <f t="shared" si="5"/>
        <v>0</v>
      </c>
      <c r="N14" s="227">
        <f t="shared" si="5"/>
        <v>0</v>
      </c>
      <c r="O14" s="227">
        <f t="shared" si="5"/>
        <v>0</v>
      </c>
      <c r="P14" s="227">
        <f t="shared" si="5"/>
        <v>0</v>
      </c>
      <c r="Q14" s="220"/>
      <c r="R14" s="228">
        <f>SUM(E14:P14)</f>
        <v>0</v>
      </c>
    </row>
    <row r="15" spans="1:18" ht="4.5" customHeight="1" thickBot="1" x14ac:dyDescent="0.3">
      <c r="A15" s="556"/>
      <c r="B15" s="556"/>
      <c r="C15" s="556"/>
      <c r="D15" s="556"/>
      <c r="E15" s="220"/>
      <c r="F15" s="220"/>
      <c r="G15" s="220"/>
      <c r="H15" s="220"/>
      <c r="I15" s="220"/>
      <c r="J15" s="220"/>
      <c r="K15" s="220"/>
      <c r="L15" s="220"/>
      <c r="M15" s="220"/>
      <c r="N15" s="220"/>
      <c r="O15" s="220"/>
      <c r="P15" s="220"/>
      <c r="Q15" s="220"/>
      <c r="R15" s="222"/>
    </row>
    <row r="16" spans="1:18" ht="14.4" thickBot="1" x14ac:dyDescent="0.3">
      <c r="A16" s="500" t="s">
        <v>124</v>
      </c>
      <c r="B16" s="500"/>
      <c r="C16" s="500"/>
      <c r="D16" s="555"/>
      <c r="E16" s="225">
        <f>E25</f>
        <v>0</v>
      </c>
      <c r="F16" s="225">
        <f t="shared" ref="F16:P16" si="6">F25</f>
        <v>0</v>
      </c>
      <c r="G16" s="225">
        <f t="shared" si="6"/>
        <v>0</v>
      </c>
      <c r="H16" s="225">
        <f t="shared" si="6"/>
        <v>0</v>
      </c>
      <c r="I16" s="225">
        <f t="shared" si="6"/>
        <v>0</v>
      </c>
      <c r="J16" s="225">
        <f t="shared" si="6"/>
        <v>0</v>
      </c>
      <c r="K16" s="225">
        <f t="shared" si="6"/>
        <v>0</v>
      </c>
      <c r="L16" s="225">
        <f t="shared" si="6"/>
        <v>0</v>
      </c>
      <c r="M16" s="225">
        <f t="shared" si="6"/>
        <v>0</v>
      </c>
      <c r="N16" s="225">
        <f t="shared" si="6"/>
        <v>0</v>
      </c>
      <c r="O16" s="225">
        <f t="shared" si="6"/>
        <v>0</v>
      </c>
      <c r="P16" s="225">
        <f t="shared" si="6"/>
        <v>0</v>
      </c>
      <c r="Q16" s="220"/>
      <c r="R16" s="226">
        <f>SUM(E16:P16)</f>
        <v>0</v>
      </c>
    </row>
    <row r="17" spans="1:18" s="47" customFormat="1" ht="13.2" x14ac:dyDescent="0.25">
      <c r="B17" s="50"/>
      <c r="C17" s="50"/>
      <c r="D17" s="50"/>
      <c r="E17" s="229"/>
      <c r="F17" s="229"/>
      <c r="G17" s="229"/>
      <c r="H17" s="229"/>
      <c r="I17" s="229"/>
      <c r="J17" s="229"/>
      <c r="K17" s="229"/>
      <c r="L17" s="229"/>
      <c r="M17" s="229"/>
      <c r="N17" s="229"/>
      <c r="O17" s="229"/>
      <c r="P17" s="229"/>
      <c r="Q17" s="230"/>
      <c r="R17" s="229"/>
    </row>
    <row r="18" spans="1:18" s="47" customFormat="1" ht="15.6" x14ac:dyDescent="0.25">
      <c r="A18" s="557" t="s">
        <v>176</v>
      </c>
      <c r="B18" s="557"/>
      <c r="C18" s="557"/>
      <c r="D18" s="557"/>
      <c r="E18" s="557"/>
      <c r="F18" s="557"/>
      <c r="G18" s="557"/>
      <c r="H18" s="557"/>
      <c r="I18" s="557"/>
      <c r="J18" s="557"/>
      <c r="K18" s="557"/>
      <c r="L18" s="557"/>
      <c r="M18" s="557"/>
      <c r="N18" s="557"/>
      <c r="O18" s="557"/>
      <c r="P18" s="557"/>
      <c r="Q18" s="557"/>
      <c r="R18" s="557"/>
    </row>
    <row r="19" spans="1:18" s="47" customFormat="1" ht="9.75" customHeight="1" x14ac:dyDescent="0.25">
      <c r="A19" s="140"/>
      <c r="B19" s="50"/>
      <c r="C19" s="50"/>
      <c r="D19" s="50"/>
      <c r="E19" s="229"/>
      <c r="F19" s="229"/>
      <c r="G19" s="229"/>
      <c r="H19" s="229"/>
      <c r="I19" s="229"/>
      <c r="J19" s="229"/>
      <c r="K19" s="229"/>
      <c r="L19" s="229"/>
      <c r="M19" s="229"/>
      <c r="N19" s="229"/>
      <c r="O19" s="229"/>
      <c r="P19" s="229"/>
      <c r="Q19" s="230"/>
      <c r="R19" s="229"/>
    </row>
    <row r="20" spans="1:18" s="47" customFormat="1" ht="13.2" x14ac:dyDescent="0.25">
      <c r="A20" s="140" t="s">
        <v>102</v>
      </c>
      <c r="B20" s="50"/>
      <c r="C20" s="50"/>
      <c r="D20" s="50"/>
      <c r="E20" s="229"/>
      <c r="F20" s="229"/>
      <c r="G20" s="229"/>
      <c r="H20" s="229"/>
      <c r="I20" s="229"/>
      <c r="J20" s="229"/>
      <c r="K20" s="229"/>
      <c r="L20" s="229"/>
      <c r="M20" s="229"/>
      <c r="N20" s="229"/>
      <c r="O20" s="229"/>
      <c r="P20" s="229"/>
      <c r="Q20" s="230"/>
      <c r="R20" s="229"/>
    </row>
    <row r="21" spans="1:18" s="238" customFormat="1" ht="13.2" x14ac:dyDescent="0.25">
      <c r="A21" s="232"/>
      <c r="B21" s="543" t="s">
        <v>39</v>
      </c>
      <c r="C21" s="544"/>
      <c r="D21" s="545"/>
      <c r="E21" s="233"/>
      <c r="F21" s="234"/>
      <c r="G21" s="234"/>
      <c r="H21" s="234"/>
      <c r="I21" s="234"/>
      <c r="J21" s="234"/>
      <c r="K21" s="234"/>
      <c r="L21" s="234"/>
      <c r="M21" s="234"/>
      <c r="N21" s="234"/>
      <c r="O21" s="234"/>
      <c r="P21" s="235"/>
      <c r="Q21" s="236"/>
      <c r="R21" s="237">
        <f>SUM(E21:P21)</f>
        <v>0</v>
      </c>
    </row>
    <row r="22" spans="1:18" s="238" customFormat="1" ht="13.2" x14ac:dyDescent="0.25">
      <c r="A22" s="239"/>
      <c r="B22" s="546" t="s">
        <v>38</v>
      </c>
      <c r="C22" s="547"/>
      <c r="D22" s="548"/>
      <c r="E22" s="240"/>
      <c r="F22" s="241"/>
      <c r="G22" s="241"/>
      <c r="H22" s="241"/>
      <c r="I22" s="241"/>
      <c r="J22" s="241"/>
      <c r="K22" s="241"/>
      <c r="L22" s="241"/>
      <c r="M22" s="241"/>
      <c r="N22" s="241"/>
      <c r="O22" s="241"/>
      <c r="P22" s="242"/>
      <c r="Q22" s="236"/>
      <c r="R22" s="243">
        <f>SUM(E22:P22)</f>
        <v>0</v>
      </c>
    </row>
    <row r="23" spans="1:18" s="140" customFormat="1" ht="13.2" x14ac:dyDescent="0.25">
      <c r="A23" s="552" t="s">
        <v>118</v>
      </c>
      <c r="B23" s="553"/>
      <c r="C23" s="553"/>
      <c r="D23" s="554"/>
      <c r="E23" s="244">
        <f>SUM(E21:E22)</f>
        <v>0</v>
      </c>
      <c r="F23" s="245">
        <f>SUM(F21:F22)</f>
        <v>0</v>
      </c>
      <c r="G23" s="245">
        <f t="shared" ref="G23:P23" si="7">SUM(G21:G22)</f>
        <v>0</v>
      </c>
      <c r="H23" s="245">
        <f t="shared" si="7"/>
        <v>0</v>
      </c>
      <c r="I23" s="245">
        <f t="shared" si="7"/>
        <v>0</v>
      </c>
      <c r="J23" s="245">
        <f t="shared" si="7"/>
        <v>0</v>
      </c>
      <c r="K23" s="245">
        <f t="shared" si="7"/>
        <v>0</v>
      </c>
      <c r="L23" s="245">
        <f t="shared" si="7"/>
        <v>0</v>
      </c>
      <c r="M23" s="245">
        <f t="shared" si="7"/>
        <v>0</v>
      </c>
      <c r="N23" s="245">
        <f t="shared" si="7"/>
        <v>0</v>
      </c>
      <c r="O23" s="245">
        <f t="shared" si="7"/>
        <v>0</v>
      </c>
      <c r="P23" s="246">
        <f t="shared" si="7"/>
        <v>0</v>
      </c>
      <c r="Q23" s="247"/>
      <c r="R23" s="248">
        <f>SUM(R21:R22)</f>
        <v>0</v>
      </c>
    </row>
    <row r="24" spans="1:18" s="251" customFormat="1" ht="4.5" customHeight="1" x14ac:dyDescent="0.25">
      <c r="A24" s="249"/>
      <c r="B24" s="249"/>
      <c r="C24" s="249"/>
      <c r="D24" s="249"/>
      <c r="E24" s="250"/>
      <c r="F24" s="250"/>
      <c r="G24" s="250"/>
      <c r="H24" s="250"/>
      <c r="I24" s="250"/>
      <c r="J24" s="250"/>
      <c r="K24" s="250"/>
      <c r="L24" s="250"/>
      <c r="M24" s="250"/>
      <c r="N24" s="250"/>
      <c r="O24" s="250"/>
      <c r="P24" s="250"/>
      <c r="Q24" s="250"/>
      <c r="R24" s="250"/>
    </row>
    <row r="25" spans="1:18" s="238" customFormat="1" ht="13.2" x14ac:dyDescent="0.25">
      <c r="A25" s="580" t="s">
        <v>125</v>
      </c>
      <c r="B25" s="581"/>
      <c r="C25" s="581"/>
      <c r="D25" s="310">
        <f>BudY1!D25</f>
        <v>0</v>
      </c>
      <c r="E25" s="253">
        <f>E21/(100-($D$25*100))*($D$25*100)</f>
        <v>0</v>
      </c>
      <c r="F25" s="254">
        <f t="shared" ref="F25:P25" si="8">F21/(100-($D$25*100))*($D$25*100)</f>
        <v>0</v>
      </c>
      <c r="G25" s="254">
        <f t="shared" si="8"/>
        <v>0</v>
      </c>
      <c r="H25" s="254">
        <f t="shared" si="8"/>
        <v>0</v>
      </c>
      <c r="I25" s="254">
        <f t="shared" si="8"/>
        <v>0</v>
      </c>
      <c r="J25" s="254">
        <f t="shared" si="8"/>
        <v>0</v>
      </c>
      <c r="K25" s="254">
        <f t="shared" si="8"/>
        <v>0</v>
      </c>
      <c r="L25" s="254">
        <f t="shared" si="8"/>
        <v>0</v>
      </c>
      <c r="M25" s="254">
        <f t="shared" si="8"/>
        <v>0</v>
      </c>
      <c r="N25" s="254">
        <f t="shared" si="8"/>
        <v>0</v>
      </c>
      <c r="O25" s="254">
        <f t="shared" si="8"/>
        <v>0</v>
      </c>
      <c r="P25" s="254">
        <f t="shared" si="8"/>
        <v>0</v>
      </c>
      <c r="Q25" s="255"/>
      <c r="R25" s="256">
        <f>SUM(E25:P25)</f>
        <v>0</v>
      </c>
    </row>
    <row r="26" spans="1:18" ht="4.5" customHeight="1" x14ac:dyDescent="0.25">
      <c r="E26" s="258"/>
      <c r="F26" s="258"/>
      <c r="G26" s="258"/>
      <c r="H26" s="258"/>
      <c r="I26" s="258"/>
      <c r="J26" s="258"/>
      <c r="K26" s="258"/>
      <c r="L26" s="258"/>
      <c r="M26" s="258"/>
      <c r="N26" s="258"/>
      <c r="O26" s="258"/>
      <c r="P26" s="258"/>
      <c r="Q26" s="258"/>
      <c r="R26" s="247"/>
    </row>
    <row r="27" spans="1:18" s="251" customFormat="1" ht="13.2" x14ac:dyDescent="0.25">
      <c r="A27" s="140" t="s">
        <v>99</v>
      </c>
      <c r="B27" s="249"/>
      <c r="C27" s="249"/>
      <c r="D27" s="249"/>
      <c r="E27" s="250"/>
      <c r="F27" s="250"/>
      <c r="G27" s="250"/>
      <c r="H27" s="250"/>
      <c r="I27" s="250"/>
      <c r="J27" s="250"/>
      <c r="K27" s="250"/>
      <c r="L27" s="250"/>
      <c r="M27" s="250"/>
      <c r="N27" s="250"/>
      <c r="O27" s="250"/>
      <c r="P27" s="250"/>
      <c r="Q27" s="250"/>
      <c r="R27" s="250"/>
    </row>
    <row r="28" spans="1:18" s="47" customFormat="1" ht="13.2" x14ac:dyDescent="0.25">
      <c r="A28" s="549" t="s">
        <v>109</v>
      </c>
      <c r="B28" s="550"/>
      <c r="C28" s="550"/>
      <c r="D28" s="551"/>
      <c r="E28" s="259"/>
      <c r="F28" s="260"/>
      <c r="G28" s="260"/>
      <c r="H28" s="260"/>
      <c r="I28" s="260"/>
      <c r="J28" s="260"/>
      <c r="K28" s="260"/>
      <c r="L28" s="260"/>
      <c r="M28" s="260"/>
      <c r="N28" s="260"/>
      <c r="O28" s="260"/>
      <c r="P28" s="261"/>
      <c r="Q28" s="262"/>
      <c r="R28" s="263"/>
    </row>
    <row r="29" spans="1:18" s="47" customFormat="1" ht="13.2" x14ac:dyDescent="0.25">
      <c r="A29" s="311" t="str">
        <f>BudY1!A29</f>
        <v>Staff</v>
      </c>
      <c r="B29" s="609" t="str">
        <f>BudY1!B29:C29</f>
        <v>Spine Point or Grade / Level</v>
      </c>
      <c r="C29" s="610"/>
      <c r="D29" s="312" t="str">
        <f>BudY1!D29</f>
        <v>FTE</v>
      </c>
      <c r="E29" s="240"/>
      <c r="F29" s="241"/>
      <c r="G29" s="241"/>
      <c r="H29" s="241"/>
      <c r="I29" s="241"/>
      <c r="J29" s="241"/>
      <c r="K29" s="241"/>
      <c r="L29" s="241"/>
      <c r="M29" s="241"/>
      <c r="N29" s="241"/>
      <c r="O29" s="241"/>
      <c r="P29" s="242"/>
      <c r="Q29" s="230"/>
      <c r="R29" s="266">
        <f t="shared" ref="R29:R48" si="9">SUM(E29:P29)</f>
        <v>0</v>
      </c>
    </row>
    <row r="30" spans="1:18" s="47" customFormat="1" ht="13.2" x14ac:dyDescent="0.25">
      <c r="A30" s="311" t="str">
        <f>BudY1!A30</f>
        <v>Staff</v>
      </c>
      <c r="B30" s="611" t="str">
        <f>BudY1!B30:C30</f>
        <v>Spine Point or Grade / Level</v>
      </c>
      <c r="C30" s="612"/>
      <c r="D30" s="312" t="str">
        <f>BudY1!D30</f>
        <v>FTE</v>
      </c>
      <c r="E30" s="240"/>
      <c r="F30" s="241"/>
      <c r="G30" s="241"/>
      <c r="H30" s="241"/>
      <c r="I30" s="241"/>
      <c r="J30" s="241"/>
      <c r="K30" s="241"/>
      <c r="L30" s="241"/>
      <c r="M30" s="241"/>
      <c r="N30" s="241"/>
      <c r="O30" s="241"/>
      <c r="P30" s="242"/>
      <c r="Q30" s="230"/>
      <c r="R30" s="266">
        <f t="shared" si="9"/>
        <v>0</v>
      </c>
    </row>
    <row r="31" spans="1:18" s="47" customFormat="1" ht="13.2" x14ac:dyDescent="0.25">
      <c r="A31" s="268">
        <v>2000</v>
      </c>
      <c r="B31" s="564" t="s">
        <v>5</v>
      </c>
      <c r="C31" s="565"/>
      <c r="D31" s="565"/>
      <c r="E31" s="240"/>
      <c r="F31" s="241"/>
      <c r="G31" s="241"/>
      <c r="H31" s="241"/>
      <c r="I31" s="241"/>
      <c r="J31" s="241"/>
      <c r="K31" s="241"/>
      <c r="L31" s="241"/>
      <c r="M31" s="241"/>
      <c r="N31" s="241"/>
      <c r="O31" s="241"/>
      <c r="P31" s="242"/>
      <c r="Q31" s="230"/>
      <c r="R31" s="266">
        <f t="shared" si="9"/>
        <v>0</v>
      </c>
    </row>
    <row r="32" spans="1:18" s="47" customFormat="1" ht="13.2" x14ac:dyDescent="0.25">
      <c r="A32" s="268">
        <v>2001</v>
      </c>
      <c r="B32" s="564" t="s">
        <v>6</v>
      </c>
      <c r="C32" s="565"/>
      <c r="D32" s="565"/>
      <c r="E32" s="240"/>
      <c r="F32" s="241"/>
      <c r="G32" s="241"/>
      <c r="H32" s="241"/>
      <c r="I32" s="241"/>
      <c r="J32" s="241"/>
      <c r="K32" s="241"/>
      <c r="L32" s="241"/>
      <c r="M32" s="241"/>
      <c r="N32" s="241"/>
      <c r="O32" s="241"/>
      <c r="P32" s="242"/>
      <c r="Q32" s="230"/>
      <c r="R32" s="266">
        <f t="shared" si="9"/>
        <v>0</v>
      </c>
    </row>
    <row r="33" spans="1:18" s="47" customFormat="1" ht="13.2" x14ac:dyDescent="0.25">
      <c r="A33" s="268">
        <v>2002</v>
      </c>
      <c r="B33" s="564" t="s">
        <v>7</v>
      </c>
      <c r="C33" s="565"/>
      <c r="D33" s="565"/>
      <c r="E33" s="240"/>
      <c r="F33" s="241"/>
      <c r="G33" s="241"/>
      <c r="H33" s="241"/>
      <c r="I33" s="241"/>
      <c r="J33" s="241"/>
      <c r="K33" s="241"/>
      <c r="L33" s="241"/>
      <c r="M33" s="241"/>
      <c r="N33" s="241"/>
      <c r="O33" s="241"/>
      <c r="P33" s="242"/>
      <c r="Q33" s="230"/>
      <c r="R33" s="266">
        <f t="shared" si="9"/>
        <v>0</v>
      </c>
    </row>
    <row r="34" spans="1:18" s="47" customFormat="1" ht="13.2" x14ac:dyDescent="0.25">
      <c r="A34" s="268">
        <v>2003</v>
      </c>
      <c r="B34" s="564" t="s">
        <v>8</v>
      </c>
      <c r="C34" s="565"/>
      <c r="D34" s="565"/>
      <c r="E34" s="240"/>
      <c r="F34" s="241"/>
      <c r="G34" s="241"/>
      <c r="H34" s="241"/>
      <c r="I34" s="241"/>
      <c r="J34" s="241"/>
      <c r="K34" s="241"/>
      <c r="L34" s="241"/>
      <c r="M34" s="241"/>
      <c r="N34" s="241"/>
      <c r="O34" s="241"/>
      <c r="P34" s="242"/>
      <c r="Q34" s="230"/>
      <c r="R34" s="266">
        <f t="shared" si="9"/>
        <v>0</v>
      </c>
    </row>
    <row r="35" spans="1:18" ht="13.2" x14ac:dyDescent="0.25">
      <c r="A35" s="268">
        <v>2004</v>
      </c>
      <c r="B35" s="564" t="s">
        <v>9</v>
      </c>
      <c r="C35" s="565"/>
      <c r="D35" s="565"/>
      <c r="E35" s="240"/>
      <c r="F35" s="241"/>
      <c r="G35" s="241"/>
      <c r="H35" s="241"/>
      <c r="I35" s="241"/>
      <c r="J35" s="241"/>
      <c r="K35" s="241"/>
      <c r="L35" s="241"/>
      <c r="M35" s="241"/>
      <c r="N35" s="241"/>
      <c r="O35" s="241"/>
      <c r="P35" s="242"/>
      <c r="Q35" s="258"/>
      <c r="R35" s="266">
        <f t="shared" si="9"/>
        <v>0</v>
      </c>
    </row>
    <row r="36" spans="1:18" ht="13.2" x14ac:dyDescent="0.25">
      <c r="A36" s="268">
        <v>2005</v>
      </c>
      <c r="B36" s="564" t="s">
        <v>10</v>
      </c>
      <c r="C36" s="565"/>
      <c r="D36" s="565"/>
      <c r="E36" s="240"/>
      <c r="F36" s="241"/>
      <c r="G36" s="241"/>
      <c r="H36" s="241"/>
      <c r="I36" s="241"/>
      <c r="J36" s="241"/>
      <c r="K36" s="241"/>
      <c r="L36" s="241"/>
      <c r="M36" s="241"/>
      <c r="N36" s="241"/>
      <c r="O36" s="241"/>
      <c r="P36" s="242"/>
      <c r="Q36" s="258"/>
      <c r="R36" s="266">
        <f t="shared" si="9"/>
        <v>0</v>
      </c>
    </row>
    <row r="37" spans="1:18" ht="13.2" x14ac:dyDescent="0.25">
      <c r="A37" s="268">
        <v>2006</v>
      </c>
      <c r="B37" s="564" t="s">
        <v>11</v>
      </c>
      <c r="C37" s="565"/>
      <c r="D37" s="565"/>
      <c r="E37" s="240"/>
      <c r="F37" s="241"/>
      <c r="G37" s="241"/>
      <c r="H37" s="241"/>
      <c r="I37" s="241"/>
      <c r="J37" s="241"/>
      <c r="K37" s="241"/>
      <c r="L37" s="241"/>
      <c r="M37" s="241"/>
      <c r="N37" s="241"/>
      <c r="O37" s="241"/>
      <c r="P37" s="242"/>
      <c r="Q37" s="258"/>
      <c r="R37" s="266">
        <f t="shared" si="9"/>
        <v>0</v>
      </c>
    </row>
    <row r="38" spans="1:18" ht="13.2" x14ac:dyDescent="0.25">
      <c r="A38" s="268">
        <v>2007</v>
      </c>
      <c r="B38" s="564" t="s">
        <v>12</v>
      </c>
      <c r="C38" s="565"/>
      <c r="D38" s="565"/>
      <c r="E38" s="240"/>
      <c r="F38" s="241"/>
      <c r="G38" s="241"/>
      <c r="H38" s="241"/>
      <c r="I38" s="241"/>
      <c r="J38" s="241"/>
      <c r="K38" s="241"/>
      <c r="L38" s="241"/>
      <c r="M38" s="241"/>
      <c r="N38" s="241"/>
      <c r="O38" s="241"/>
      <c r="P38" s="242"/>
      <c r="Q38" s="258"/>
      <c r="R38" s="266">
        <f t="shared" si="9"/>
        <v>0</v>
      </c>
    </row>
    <row r="39" spans="1:18" ht="13.2" x14ac:dyDescent="0.25">
      <c r="A39" s="268">
        <v>2008</v>
      </c>
      <c r="B39" s="564" t="s">
        <v>13</v>
      </c>
      <c r="C39" s="565"/>
      <c r="D39" s="565"/>
      <c r="E39" s="240"/>
      <c r="F39" s="241"/>
      <c r="G39" s="241"/>
      <c r="H39" s="241"/>
      <c r="I39" s="241"/>
      <c r="J39" s="241"/>
      <c r="K39" s="241"/>
      <c r="L39" s="241"/>
      <c r="M39" s="241"/>
      <c r="N39" s="241"/>
      <c r="O39" s="241"/>
      <c r="P39" s="242"/>
      <c r="Q39" s="258"/>
      <c r="R39" s="266">
        <f t="shared" si="9"/>
        <v>0</v>
      </c>
    </row>
    <row r="40" spans="1:18" ht="13.2" x14ac:dyDescent="0.25">
      <c r="A40" s="268">
        <v>2009</v>
      </c>
      <c r="B40" s="564" t="s">
        <v>14</v>
      </c>
      <c r="C40" s="565"/>
      <c r="D40" s="565"/>
      <c r="E40" s="240"/>
      <c r="F40" s="241"/>
      <c r="G40" s="241"/>
      <c r="H40" s="241"/>
      <c r="I40" s="241"/>
      <c r="J40" s="241"/>
      <c r="K40" s="241"/>
      <c r="L40" s="241"/>
      <c r="M40" s="241"/>
      <c r="N40" s="241"/>
      <c r="O40" s="241"/>
      <c r="P40" s="242"/>
      <c r="Q40" s="258"/>
      <c r="R40" s="266">
        <f t="shared" si="9"/>
        <v>0</v>
      </c>
    </row>
    <row r="41" spans="1:18" ht="13.2" x14ac:dyDescent="0.25">
      <c r="A41" s="268">
        <v>2010</v>
      </c>
      <c r="B41" s="564" t="s">
        <v>15</v>
      </c>
      <c r="C41" s="565"/>
      <c r="D41" s="565"/>
      <c r="E41" s="240"/>
      <c r="F41" s="241"/>
      <c r="G41" s="241"/>
      <c r="H41" s="241"/>
      <c r="I41" s="241"/>
      <c r="J41" s="241"/>
      <c r="K41" s="241"/>
      <c r="L41" s="241"/>
      <c r="M41" s="241"/>
      <c r="N41" s="241"/>
      <c r="O41" s="241"/>
      <c r="P41" s="242"/>
      <c r="Q41" s="269"/>
      <c r="R41" s="266">
        <f t="shared" si="9"/>
        <v>0</v>
      </c>
    </row>
    <row r="42" spans="1:18" ht="13.2" x14ac:dyDescent="0.25">
      <c r="A42" s="268">
        <v>2011</v>
      </c>
      <c r="B42" s="564" t="s">
        <v>16</v>
      </c>
      <c r="C42" s="565"/>
      <c r="D42" s="565"/>
      <c r="E42" s="240"/>
      <c r="F42" s="241"/>
      <c r="G42" s="241"/>
      <c r="H42" s="241"/>
      <c r="I42" s="241"/>
      <c r="J42" s="241"/>
      <c r="K42" s="241"/>
      <c r="L42" s="241"/>
      <c r="M42" s="241"/>
      <c r="N42" s="241"/>
      <c r="O42" s="241"/>
      <c r="P42" s="242"/>
      <c r="Q42" s="258"/>
      <c r="R42" s="266">
        <f t="shared" si="9"/>
        <v>0</v>
      </c>
    </row>
    <row r="43" spans="1:18" ht="13.2" x14ac:dyDescent="0.25">
      <c r="A43" s="268">
        <v>2012</v>
      </c>
      <c r="B43" s="564" t="s">
        <v>17</v>
      </c>
      <c r="C43" s="565"/>
      <c r="D43" s="565"/>
      <c r="E43" s="240"/>
      <c r="F43" s="241"/>
      <c r="G43" s="241"/>
      <c r="H43" s="241"/>
      <c r="I43" s="241"/>
      <c r="J43" s="241"/>
      <c r="K43" s="241"/>
      <c r="L43" s="241"/>
      <c r="M43" s="241"/>
      <c r="N43" s="241"/>
      <c r="O43" s="241"/>
      <c r="P43" s="242"/>
      <c r="Q43" s="258"/>
      <c r="R43" s="266">
        <f t="shared" si="9"/>
        <v>0</v>
      </c>
    </row>
    <row r="44" spans="1:18" ht="13.2" x14ac:dyDescent="0.25">
      <c r="A44" s="268">
        <v>2013</v>
      </c>
      <c r="B44" s="564" t="s">
        <v>18</v>
      </c>
      <c r="C44" s="565"/>
      <c r="D44" s="565"/>
      <c r="E44" s="240"/>
      <c r="F44" s="241"/>
      <c r="G44" s="241"/>
      <c r="H44" s="241"/>
      <c r="I44" s="241"/>
      <c r="J44" s="241"/>
      <c r="K44" s="241"/>
      <c r="L44" s="241"/>
      <c r="M44" s="241"/>
      <c r="N44" s="241"/>
      <c r="O44" s="241"/>
      <c r="P44" s="242"/>
      <c r="Q44" s="258"/>
      <c r="R44" s="266">
        <f t="shared" si="9"/>
        <v>0</v>
      </c>
    </row>
    <row r="45" spans="1:18" ht="13.2" x14ac:dyDescent="0.25">
      <c r="A45" s="268">
        <v>2999</v>
      </c>
      <c r="B45" s="564" t="s">
        <v>19</v>
      </c>
      <c r="C45" s="565"/>
      <c r="D45" s="565"/>
      <c r="E45" s="240"/>
      <c r="F45" s="241"/>
      <c r="G45" s="241"/>
      <c r="H45" s="241"/>
      <c r="I45" s="241"/>
      <c r="J45" s="241"/>
      <c r="K45" s="241"/>
      <c r="L45" s="241"/>
      <c r="M45" s="241"/>
      <c r="N45" s="241"/>
      <c r="O45" s="241"/>
      <c r="P45" s="242"/>
      <c r="Q45" s="258"/>
      <c r="R45" s="266">
        <f t="shared" si="9"/>
        <v>0</v>
      </c>
    </row>
    <row r="46" spans="1:18" ht="13.2" x14ac:dyDescent="0.25">
      <c r="A46" s="268">
        <v>3990</v>
      </c>
      <c r="B46" s="564" t="s">
        <v>98</v>
      </c>
      <c r="C46" s="565"/>
      <c r="D46" s="565"/>
      <c r="E46" s="240"/>
      <c r="F46" s="241"/>
      <c r="G46" s="241"/>
      <c r="H46" s="241"/>
      <c r="I46" s="241"/>
      <c r="J46" s="241"/>
      <c r="K46" s="241"/>
      <c r="L46" s="241"/>
      <c r="M46" s="241"/>
      <c r="N46" s="241"/>
      <c r="O46" s="241"/>
      <c r="P46" s="242"/>
      <c r="Q46" s="258"/>
      <c r="R46" s="266">
        <f t="shared" si="9"/>
        <v>0</v>
      </c>
    </row>
    <row r="47" spans="1:18" ht="13.2" x14ac:dyDescent="0.25">
      <c r="A47" s="311">
        <f>BudY1!A47</f>
        <v>0</v>
      </c>
      <c r="B47" s="605">
        <f>BudY1!B47:D47</f>
        <v>0</v>
      </c>
      <c r="C47" s="606"/>
      <c r="D47" s="606"/>
      <c r="E47" s="240"/>
      <c r="F47" s="241"/>
      <c r="G47" s="241"/>
      <c r="H47" s="241"/>
      <c r="I47" s="241"/>
      <c r="J47" s="241"/>
      <c r="K47" s="241"/>
      <c r="L47" s="241"/>
      <c r="M47" s="241"/>
      <c r="N47" s="241"/>
      <c r="O47" s="241"/>
      <c r="P47" s="242"/>
      <c r="Q47" s="258"/>
      <c r="R47" s="266">
        <f t="shared" si="9"/>
        <v>0</v>
      </c>
    </row>
    <row r="48" spans="1:18" ht="13.2" x14ac:dyDescent="0.25">
      <c r="A48" s="311">
        <f>BudY1!A48</f>
        <v>0</v>
      </c>
      <c r="B48" s="605">
        <f>BudY1!B48:D48</f>
        <v>0</v>
      </c>
      <c r="C48" s="606"/>
      <c r="D48" s="606"/>
      <c r="E48" s="240"/>
      <c r="F48" s="241"/>
      <c r="G48" s="241"/>
      <c r="H48" s="241"/>
      <c r="I48" s="241"/>
      <c r="J48" s="241"/>
      <c r="K48" s="241"/>
      <c r="L48" s="241"/>
      <c r="M48" s="241"/>
      <c r="N48" s="241"/>
      <c r="O48" s="241"/>
      <c r="P48" s="242"/>
      <c r="Q48" s="258"/>
      <c r="R48" s="266">
        <f t="shared" si="9"/>
        <v>0</v>
      </c>
    </row>
    <row r="49" spans="1:18" s="140" customFormat="1" ht="13.2" x14ac:dyDescent="0.25">
      <c r="A49" s="569" t="s">
        <v>110</v>
      </c>
      <c r="B49" s="570"/>
      <c r="C49" s="570"/>
      <c r="D49" s="571"/>
      <c r="E49" s="244">
        <f t="shared" ref="E49:P49" si="10">SUM(E29:E48)</f>
        <v>0</v>
      </c>
      <c r="F49" s="245">
        <f t="shared" si="10"/>
        <v>0</v>
      </c>
      <c r="G49" s="245">
        <f t="shared" si="10"/>
        <v>0</v>
      </c>
      <c r="H49" s="245">
        <f t="shared" si="10"/>
        <v>0</v>
      </c>
      <c r="I49" s="245">
        <f t="shared" si="10"/>
        <v>0</v>
      </c>
      <c r="J49" s="245">
        <f t="shared" si="10"/>
        <v>0</v>
      </c>
      <c r="K49" s="245">
        <f t="shared" si="10"/>
        <v>0</v>
      </c>
      <c r="L49" s="245">
        <f t="shared" si="10"/>
        <v>0</v>
      </c>
      <c r="M49" s="245">
        <f t="shared" si="10"/>
        <v>0</v>
      </c>
      <c r="N49" s="245">
        <f t="shared" si="10"/>
        <v>0</v>
      </c>
      <c r="O49" s="245">
        <f t="shared" si="10"/>
        <v>0</v>
      </c>
      <c r="P49" s="246">
        <f t="shared" si="10"/>
        <v>0</v>
      </c>
      <c r="Q49" s="247"/>
      <c r="R49" s="271">
        <f>SUM(R28:R48)</f>
        <v>0</v>
      </c>
    </row>
    <row r="50" spans="1:18" ht="4.5" customHeight="1" x14ac:dyDescent="0.25">
      <c r="E50" s="258"/>
      <c r="F50" s="258"/>
      <c r="G50" s="258"/>
      <c r="H50" s="258"/>
      <c r="I50" s="258"/>
      <c r="J50" s="258"/>
      <c r="K50" s="258"/>
      <c r="L50" s="258"/>
      <c r="M50" s="258"/>
      <c r="N50" s="258"/>
      <c r="O50" s="258"/>
      <c r="P50" s="258"/>
      <c r="Q50" s="258"/>
      <c r="R50" s="258"/>
    </row>
    <row r="51" spans="1:18" s="47" customFormat="1" ht="13.2" x14ac:dyDescent="0.25">
      <c r="A51" s="589" t="s">
        <v>100</v>
      </c>
      <c r="B51" s="589"/>
      <c r="C51" s="589"/>
      <c r="D51" s="589"/>
      <c r="E51" s="229"/>
      <c r="F51" s="229"/>
      <c r="G51" s="229"/>
      <c r="H51" s="229"/>
      <c r="I51" s="229"/>
      <c r="J51" s="229"/>
      <c r="K51" s="229"/>
      <c r="L51" s="229"/>
      <c r="M51" s="229"/>
      <c r="N51" s="229"/>
      <c r="O51" s="229"/>
      <c r="P51" s="229"/>
      <c r="Q51" s="230"/>
      <c r="R51" s="229"/>
    </row>
    <row r="52" spans="1:18" s="47" customFormat="1" ht="13.2" x14ac:dyDescent="0.25">
      <c r="A52" s="586" t="s">
        <v>107</v>
      </c>
      <c r="B52" s="587"/>
      <c r="C52" s="587"/>
      <c r="D52" s="588"/>
      <c r="E52" s="259"/>
      <c r="F52" s="260"/>
      <c r="G52" s="260"/>
      <c r="H52" s="260"/>
      <c r="I52" s="260"/>
      <c r="J52" s="260"/>
      <c r="K52" s="260"/>
      <c r="L52" s="260"/>
      <c r="M52" s="260"/>
      <c r="N52" s="260"/>
      <c r="O52" s="260"/>
      <c r="P52" s="261"/>
      <c r="Q52" s="262"/>
      <c r="R52" s="263"/>
    </row>
    <row r="53" spans="1:18" s="47" customFormat="1" ht="13.2" x14ac:dyDescent="0.25">
      <c r="A53" s="311" t="str">
        <f>BudY1!A53</f>
        <v>Staff</v>
      </c>
      <c r="B53" s="609" t="str">
        <f>BudY1!B53:C53</f>
        <v>Spine Point or Grade / Level</v>
      </c>
      <c r="C53" s="610"/>
      <c r="D53" s="312" t="str">
        <f>BudY1!D53</f>
        <v>FTE</v>
      </c>
      <c r="E53" s="272"/>
      <c r="F53" s="241"/>
      <c r="G53" s="241"/>
      <c r="H53" s="241"/>
      <c r="I53" s="241"/>
      <c r="J53" s="241"/>
      <c r="K53" s="241"/>
      <c r="L53" s="241"/>
      <c r="M53" s="241"/>
      <c r="N53" s="241"/>
      <c r="O53" s="241"/>
      <c r="P53" s="242"/>
      <c r="Q53" s="262"/>
      <c r="R53" s="266">
        <f t="shared" ref="R53:R58" si="11">SUM(E53:P53)</f>
        <v>0</v>
      </c>
    </row>
    <row r="54" spans="1:18" s="47" customFormat="1" ht="13.2" x14ac:dyDescent="0.25">
      <c r="A54" s="311" t="str">
        <f>BudY1!A54</f>
        <v>Staff</v>
      </c>
      <c r="B54" s="609" t="str">
        <f>BudY1!B54:C54</f>
        <v>Spine Point or Grade / Level</v>
      </c>
      <c r="C54" s="610"/>
      <c r="D54" s="312" t="str">
        <f>BudY1!D54</f>
        <v>FTE</v>
      </c>
      <c r="E54" s="272"/>
      <c r="F54" s="241"/>
      <c r="G54" s="241"/>
      <c r="H54" s="241"/>
      <c r="I54" s="241"/>
      <c r="J54" s="241"/>
      <c r="K54" s="241"/>
      <c r="L54" s="241"/>
      <c r="M54" s="241"/>
      <c r="N54" s="241"/>
      <c r="O54" s="241"/>
      <c r="P54" s="242"/>
      <c r="Q54" s="262"/>
      <c r="R54" s="266">
        <f t="shared" si="11"/>
        <v>0</v>
      </c>
    </row>
    <row r="55" spans="1:18" ht="13.2" x14ac:dyDescent="0.25">
      <c r="A55" s="311">
        <f>BudY1!A55</f>
        <v>0</v>
      </c>
      <c r="B55" s="609" t="str">
        <f>BudY1!B55:C55</f>
        <v>Other - please state</v>
      </c>
      <c r="C55" s="610"/>
      <c r="D55" s="313"/>
      <c r="E55" s="274"/>
      <c r="F55" s="275"/>
      <c r="G55" s="275"/>
      <c r="H55" s="275"/>
      <c r="I55" s="275"/>
      <c r="J55" s="275"/>
      <c r="K55" s="275"/>
      <c r="L55" s="275"/>
      <c r="M55" s="275"/>
      <c r="N55" s="275"/>
      <c r="O55" s="275"/>
      <c r="P55" s="276"/>
      <c r="Q55" s="277"/>
      <c r="R55" s="266">
        <f t="shared" si="11"/>
        <v>0</v>
      </c>
    </row>
    <row r="56" spans="1:18" ht="13.2" x14ac:dyDescent="0.25">
      <c r="A56" s="575" t="s">
        <v>108</v>
      </c>
      <c r="B56" s="576"/>
      <c r="C56" s="576"/>
      <c r="D56" s="577"/>
      <c r="E56" s="278"/>
      <c r="F56" s="279"/>
      <c r="G56" s="279"/>
      <c r="H56" s="279"/>
      <c r="I56" s="279"/>
      <c r="J56" s="279"/>
      <c r="K56" s="279"/>
      <c r="L56" s="279"/>
      <c r="M56" s="279"/>
      <c r="N56" s="279"/>
      <c r="O56" s="279"/>
      <c r="P56" s="280"/>
      <c r="Q56" s="258"/>
      <c r="R56" s="281"/>
    </row>
    <row r="57" spans="1:18" s="238" customFormat="1" ht="13.2" x14ac:dyDescent="0.25">
      <c r="A57" s="282" t="s">
        <v>105</v>
      </c>
      <c r="B57" s="572" t="s">
        <v>103</v>
      </c>
      <c r="C57" s="573"/>
      <c r="D57" s="574"/>
      <c r="E57" s="283"/>
      <c r="F57" s="284"/>
      <c r="G57" s="284"/>
      <c r="H57" s="284"/>
      <c r="I57" s="284"/>
      <c r="J57" s="284"/>
      <c r="K57" s="284"/>
      <c r="L57" s="284"/>
      <c r="M57" s="284"/>
      <c r="N57" s="284"/>
      <c r="O57" s="284"/>
      <c r="P57" s="285"/>
      <c r="Q57" s="236"/>
      <c r="R57" s="266">
        <f t="shared" si="11"/>
        <v>0</v>
      </c>
    </row>
    <row r="58" spans="1:18" s="238" customFormat="1" ht="13.2" x14ac:dyDescent="0.25">
      <c r="A58" s="282" t="s">
        <v>105</v>
      </c>
      <c r="B58" s="572" t="s">
        <v>104</v>
      </c>
      <c r="C58" s="573"/>
      <c r="D58" s="574"/>
      <c r="E58" s="286"/>
      <c r="F58" s="287"/>
      <c r="G58" s="287"/>
      <c r="H58" s="287"/>
      <c r="I58" s="287"/>
      <c r="J58" s="287"/>
      <c r="K58" s="287"/>
      <c r="L58" s="287"/>
      <c r="M58" s="287"/>
      <c r="N58" s="287"/>
      <c r="O58" s="287"/>
      <c r="P58" s="288"/>
      <c r="Q58" s="236"/>
      <c r="R58" s="266">
        <f t="shared" si="11"/>
        <v>0</v>
      </c>
    </row>
    <row r="59" spans="1:18" s="140" customFormat="1" ht="13.2" x14ac:dyDescent="0.25">
      <c r="A59" s="569" t="s">
        <v>111</v>
      </c>
      <c r="B59" s="570"/>
      <c r="C59" s="570"/>
      <c r="D59" s="571"/>
      <c r="E59" s="244">
        <f t="shared" ref="E59:P59" si="12">SUM(E53:E58)</f>
        <v>0</v>
      </c>
      <c r="F59" s="245">
        <f t="shared" si="12"/>
        <v>0</v>
      </c>
      <c r="G59" s="245">
        <f t="shared" si="12"/>
        <v>0</v>
      </c>
      <c r="H59" s="245">
        <f t="shared" si="12"/>
        <v>0</v>
      </c>
      <c r="I59" s="245">
        <f t="shared" si="12"/>
        <v>0</v>
      </c>
      <c r="J59" s="245">
        <f t="shared" si="12"/>
        <v>0</v>
      </c>
      <c r="K59" s="245">
        <f t="shared" si="12"/>
        <v>0</v>
      </c>
      <c r="L59" s="245">
        <f t="shared" si="12"/>
        <v>0</v>
      </c>
      <c r="M59" s="245">
        <f t="shared" si="12"/>
        <v>0</v>
      </c>
      <c r="N59" s="245">
        <f t="shared" si="12"/>
        <v>0</v>
      </c>
      <c r="O59" s="245">
        <f t="shared" si="12"/>
        <v>0</v>
      </c>
      <c r="P59" s="246">
        <f t="shared" si="12"/>
        <v>0</v>
      </c>
      <c r="Q59" s="247"/>
      <c r="R59" s="271">
        <f>SUM(R52:R58)</f>
        <v>0</v>
      </c>
    </row>
    <row r="60" spans="1:18" ht="4.5" customHeight="1" x14ac:dyDescent="0.25">
      <c r="E60" s="258"/>
      <c r="F60" s="258"/>
      <c r="G60" s="258"/>
      <c r="H60" s="258"/>
      <c r="I60" s="258"/>
      <c r="J60" s="258"/>
      <c r="K60" s="258"/>
      <c r="L60" s="258"/>
      <c r="M60" s="258"/>
      <c r="N60" s="258"/>
      <c r="O60" s="258"/>
      <c r="P60" s="258"/>
      <c r="Q60" s="258"/>
      <c r="R60" s="258"/>
    </row>
    <row r="61" spans="1:18" s="47" customFormat="1" ht="13.2" x14ac:dyDescent="0.25">
      <c r="A61" s="589" t="s">
        <v>101</v>
      </c>
      <c r="B61" s="589"/>
      <c r="C61" s="589"/>
      <c r="D61" s="589"/>
      <c r="E61" s="229"/>
      <c r="F61" s="229"/>
      <c r="G61" s="229"/>
      <c r="H61" s="229"/>
      <c r="I61" s="229"/>
      <c r="J61" s="229"/>
      <c r="K61" s="229"/>
      <c r="L61" s="229"/>
      <c r="M61" s="229"/>
      <c r="N61" s="229"/>
      <c r="O61" s="229"/>
      <c r="P61" s="229"/>
      <c r="Q61" s="230"/>
      <c r="R61" s="229"/>
    </row>
    <row r="62" spans="1:18" s="47" customFormat="1" ht="13.2" x14ac:dyDescent="0.25">
      <c r="A62" s="586" t="s">
        <v>107</v>
      </c>
      <c r="B62" s="590"/>
      <c r="C62" s="590"/>
      <c r="D62" s="591"/>
      <c r="E62" s="289"/>
      <c r="F62" s="290"/>
      <c r="G62" s="290"/>
      <c r="H62" s="290"/>
      <c r="I62" s="290"/>
      <c r="J62" s="290"/>
      <c r="K62" s="290"/>
      <c r="L62" s="290"/>
      <c r="M62" s="290"/>
      <c r="N62" s="290"/>
      <c r="O62" s="290"/>
      <c r="P62" s="291"/>
      <c r="Q62" s="292"/>
      <c r="R62" s="293"/>
    </row>
    <row r="63" spans="1:18" s="238" customFormat="1" ht="13.2" x14ac:dyDescent="0.25">
      <c r="A63" s="600" t="str">
        <f>BudY1!A63</f>
        <v>2017-18 Overhead Rate</v>
      </c>
      <c r="B63" s="601"/>
      <c r="C63" s="595">
        <f>BudY1!C63</f>
        <v>0.61</v>
      </c>
      <c r="D63" s="596"/>
      <c r="E63" s="294">
        <f>IF($Q$3="RESEARCH",0,(E$49+E$59)*$C$63)</f>
        <v>0</v>
      </c>
      <c r="F63" s="295">
        <f t="shared" ref="F63:P63" si="13">IF($Q$3="RESEARCH",0,(F$49+F$59)*$C$63)</f>
        <v>0</v>
      </c>
      <c r="G63" s="295">
        <f t="shared" si="13"/>
        <v>0</v>
      </c>
      <c r="H63" s="295">
        <f t="shared" si="13"/>
        <v>0</v>
      </c>
      <c r="I63" s="295">
        <f t="shared" si="13"/>
        <v>0</v>
      </c>
      <c r="J63" s="295">
        <f t="shared" si="13"/>
        <v>0</v>
      </c>
      <c r="K63" s="295">
        <f t="shared" si="13"/>
        <v>0</v>
      </c>
      <c r="L63" s="295">
        <f t="shared" si="13"/>
        <v>0</v>
      </c>
      <c r="M63" s="295">
        <f t="shared" si="13"/>
        <v>0</v>
      </c>
      <c r="N63" s="295">
        <f t="shared" si="13"/>
        <v>0</v>
      </c>
      <c r="O63" s="295">
        <f t="shared" si="13"/>
        <v>0</v>
      </c>
      <c r="P63" s="296">
        <f t="shared" si="13"/>
        <v>0</v>
      </c>
      <c r="Q63" s="255"/>
      <c r="R63" s="266">
        <f t="shared" ref="R63:R65" si="14">SUM(E63:P63)</f>
        <v>0</v>
      </c>
    </row>
    <row r="64" spans="1:18" ht="13.2" x14ac:dyDescent="0.25">
      <c r="A64" s="592" t="s">
        <v>108</v>
      </c>
      <c r="B64" s="593"/>
      <c r="C64" s="593"/>
      <c r="D64" s="594"/>
      <c r="E64" s="278"/>
      <c r="F64" s="279"/>
      <c r="G64" s="279"/>
      <c r="H64" s="279"/>
      <c r="I64" s="279"/>
      <c r="J64" s="279"/>
      <c r="K64" s="279"/>
      <c r="L64" s="279"/>
      <c r="M64" s="279"/>
      <c r="N64" s="279"/>
      <c r="O64" s="279"/>
      <c r="P64" s="280"/>
      <c r="Q64" s="258"/>
      <c r="R64" s="281"/>
    </row>
    <row r="65" spans="1:18" s="140" customFormat="1" ht="13.2" x14ac:dyDescent="0.25">
      <c r="A65" s="297" t="s">
        <v>105</v>
      </c>
      <c r="B65" s="561" t="s">
        <v>129</v>
      </c>
      <c r="C65" s="562"/>
      <c r="D65" s="563"/>
      <c r="E65" s="286"/>
      <c r="F65" s="298"/>
      <c r="G65" s="298"/>
      <c r="H65" s="298"/>
      <c r="I65" s="298"/>
      <c r="J65" s="298"/>
      <c r="K65" s="298"/>
      <c r="L65" s="298"/>
      <c r="M65" s="298"/>
      <c r="N65" s="298"/>
      <c r="O65" s="298"/>
      <c r="P65" s="299"/>
      <c r="Q65" s="300"/>
      <c r="R65" s="266">
        <f t="shared" si="14"/>
        <v>0</v>
      </c>
    </row>
    <row r="66" spans="1:18" s="140" customFormat="1" ht="13.2" x14ac:dyDescent="0.25">
      <c r="A66" s="597" t="s">
        <v>112</v>
      </c>
      <c r="B66" s="598"/>
      <c r="C66" s="598"/>
      <c r="D66" s="599"/>
      <c r="E66" s="301">
        <f>E63+E65</f>
        <v>0</v>
      </c>
      <c r="F66" s="302">
        <f>F63+F65</f>
        <v>0</v>
      </c>
      <c r="G66" s="302">
        <f t="shared" ref="G66:P66" si="15">G63+G65</f>
        <v>0</v>
      </c>
      <c r="H66" s="302">
        <f t="shared" si="15"/>
        <v>0</v>
      </c>
      <c r="I66" s="302">
        <f t="shared" si="15"/>
        <v>0</v>
      </c>
      <c r="J66" s="302">
        <f t="shared" si="15"/>
        <v>0</v>
      </c>
      <c r="K66" s="302">
        <f t="shared" si="15"/>
        <v>0</v>
      </c>
      <c r="L66" s="302">
        <f t="shared" si="15"/>
        <v>0</v>
      </c>
      <c r="M66" s="302">
        <f t="shared" si="15"/>
        <v>0</v>
      </c>
      <c r="N66" s="302">
        <f t="shared" si="15"/>
        <v>0</v>
      </c>
      <c r="O66" s="302">
        <f t="shared" si="15"/>
        <v>0</v>
      </c>
      <c r="P66" s="303">
        <f t="shared" si="15"/>
        <v>0</v>
      </c>
      <c r="Q66" s="300"/>
      <c r="R66" s="304">
        <f>SUM(R62:R65)</f>
        <v>0</v>
      </c>
    </row>
    <row r="67" spans="1:18" ht="4.5" customHeight="1" x14ac:dyDescent="0.25">
      <c r="E67" s="258"/>
      <c r="F67" s="258"/>
      <c r="G67" s="258"/>
      <c r="H67" s="258"/>
      <c r="I67" s="258"/>
      <c r="J67" s="258"/>
      <c r="K67" s="258"/>
      <c r="L67" s="258"/>
      <c r="M67" s="258"/>
      <c r="N67" s="258"/>
      <c r="O67" s="258"/>
      <c r="P67" s="258"/>
      <c r="Q67" s="258"/>
      <c r="R67" s="247"/>
    </row>
    <row r="68" spans="1:18" s="309" customFormat="1" x14ac:dyDescent="0.25">
      <c r="A68" s="558" t="s">
        <v>106</v>
      </c>
      <c r="B68" s="559"/>
      <c r="C68" s="559"/>
      <c r="D68" s="560"/>
      <c r="E68" s="305">
        <f>SUM(E49,E59,E66)</f>
        <v>0</v>
      </c>
      <c r="F68" s="306">
        <f>SUM(F49,F59,F66)</f>
        <v>0</v>
      </c>
      <c r="G68" s="306">
        <f t="shared" ref="G68:P68" si="16">SUM(G49,G59,G66)</f>
        <v>0</v>
      </c>
      <c r="H68" s="306">
        <f t="shared" si="16"/>
        <v>0</v>
      </c>
      <c r="I68" s="306">
        <f t="shared" si="16"/>
        <v>0</v>
      </c>
      <c r="J68" s="306">
        <f t="shared" si="16"/>
        <v>0</v>
      </c>
      <c r="K68" s="306">
        <f t="shared" si="16"/>
        <v>0</v>
      </c>
      <c r="L68" s="306">
        <f t="shared" si="16"/>
        <v>0</v>
      </c>
      <c r="M68" s="306">
        <f t="shared" si="16"/>
        <v>0</v>
      </c>
      <c r="N68" s="306">
        <f t="shared" si="16"/>
        <v>0</v>
      </c>
      <c r="O68" s="306">
        <f t="shared" si="16"/>
        <v>0</v>
      </c>
      <c r="P68" s="306">
        <f t="shared" si="16"/>
        <v>0</v>
      </c>
      <c r="Q68" s="307"/>
      <c r="R68" s="308">
        <f>SUM(E68:P68)</f>
        <v>0</v>
      </c>
    </row>
    <row r="69" spans="1:18" ht="4.5" customHeight="1" x14ac:dyDescent="0.25">
      <c r="E69" s="258"/>
      <c r="F69" s="258"/>
      <c r="G69" s="258"/>
      <c r="H69" s="258"/>
      <c r="I69" s="258"/>
      <c r="J69" s="258"/>
      <c r="K69" s="258"/>
      <c r="L69" s="258"/>
      <c r="M69" s="258"/>
      <c r="N69" s="258"/>
      <c r="O69" s="258"/>
      <c r="P69" s="258"/>
      <c r="Q69" s="258"/>
      <c r="R69" s="247"/>
    </row>
    <row r="70" spans="1:18" s="238" customFormat="1" ht="13.2" x14ac:dyDescent="0.25">
      <c r="A70" s="580" t="s">
        <v>113</v>
      </c>
      <c r="B70" s="581"/>
      <c r="C70" s="607">
        <f>BudY1!C70:D70</f>
        <v>0</v>
      </c>
      <c r="D70" s="608"/>
      <c r="E70" s="254">
        <f t="shared" ref="E70:J70" si="17">(E49+E59)*$C70</f>
        <v>0</v>
      </c>
      <c r="F70" s="254">
        <f t="shared" si="17"/>
        <v>0</v>
      </c>
      <c r="G70" s="254">
        <f t="shared" si="17"/>
        <v>0</v>
      </c>
      <c r="H70" s="254">
        <f t="shared" si="17"/>
        <v>0</v>
      </c>
      <c r="I70" s="254">
        <f t="shared" si="17"/>
        <v>0</v>
      </c>
      <c r="J70" s="254">
        <f t="shared" si="17"/>
        <v>0</v>
      </c>
      <c r="K70" s="254">
        <f>(K49+K59)*$C70</f>
        <v>0</v>
      </c>
      <c r="L70" s="254">
        <f t="shared" ref="L70:P70" si="18">(L49+L59)*$C70</f>
        <v>0</v>
      </c>
      <c r="M70" s="254">
        <f t="shared" si="18"/>
        <v>0</v>
      </c>
      <c r="N70" s="254">
        <f t="shared" si="18"/>
        <v>0</v>
      </c>
      <c r="O70" s="254">
        <f t="shared" si="18"/>
        <v>0</v>
      </c>
      <c r="P70" s="254">
        <f t="shared" si="18"/>
        <v>0</v>
      </c>
      <c r="Q70" s="255"/>
      <c r="R70" s="256">
        <f>SUM(E70:P70)</f>
        <v>0</v>
      </c>
    </row>
    <row r="71" spans="1:18" ht="4.5" customHeight="1" x14ac:dyDescent="0.25">
      <c r="E71" s="258"/>
      <c r="F71" s="258"/>
      <c r="G71" s="258"/>
      <c r="H71" s="258"/>
      <c r="I71" s="258"/>
      <c r="J71" s="258"/>
      <c r="K71" s="258"/>
      <c r="L71" s="258"/>
      <c r="M71" s="258"/>
      <c r="N71" s="258"/>
      <c r="O71" s="258"/>
      <c r="P71" s="258"/>
      <c r="Q71" s="258"/>
      <c r="R71" s="247"/>
    </row>
    <row r="72" spans="1:18" s="309" customFormat="1" x14ac:dyDescent="0.25">
      <c r="A72" s="558" t="s">
        <v>115</v>
      </c>
      <c r="B72" s="559"/>
      <c r="C72" s="559"/>
      <c r="D72" s="560"/>
      <c r="E72" s="305">
        <f>SUM(E68:E70)</f>
        <v>0</v>
      </c>
      <c r="F72" s="306">
        <f>SUM(F68:F70)</f>
        <v>0</v>
      </c>
      <c r="G72" s="306">
        <f t="shared" ref="G72:P72" si="19">SUM(G68:G70)</f>
        <v>0</v>
      </c>
      <c r="H72" s="306">
        <f t="shared" si="19"/>
        <v>0</v>
      </c>
      <c r="I72" s="306">
        <f t="shared" si="19"/>
        <v>0</v>
      </c>
      <c r="J72" s="306">
        <f t="shared" si="19"/>
        <v>0</v>
      </c>
      <c r="K72" s="306">
        <f t="shared" si="19"/>
        <v>0</v>
      </c>
      <c r="L72" s="306">
        <f t="shared" si="19"/>
        <v>0</v>
      </c>
      <c r="M72" s="306">
        <f t="shared" si="19"/>
        <v>0</v>
      </c>
      <c r="N72" s="306">
        <f t="shared" si="19"/>
        <v>0</v>
      </c>
      <c r="O72" s="306">
        <f t="shared" si="19"/>
        <v>0</v>
      </c>
      <c r="P72" s="306">
        <f t="shared" si="19"/>
        <v>0</v>
      </c>
      <c r="Q72" s="307"/>
      <c r="R72" s="308">
        <f>SUM(R68:R70)</f>
        <v>0</v>
      </c>
    </row>
  </sheetData>
  <sheetProtection algorithmName="SHA-512" hashValue="8vRFQxBPmLCRSDeq9PKl0YpY7PPQVGa8yFYBH79Pw9Hnlml3Eu+PEwhxnpFymyK6xyrGdlpGnLsj5gkB/NeD5w==" saltValue="h1bdN4XD542JI/EMVWgJqA==" spinCount="100000" sheet="1" objects="1" scenarios="1"/>
  <mergeCells count="65">
    <mergeCell ref="A18:R18"/>
    <mergeCell ref="A6:D6"/>
    <mergeCell ref="A7:D7"/>
    <mergeCell ref="A8:D8"/>
    <mergeCell ref="A9:D9"/>
    <mergeCell ref="A10:D10"/>
    <mergeCell ref="B33:D33"/>
    <mergeCell ref="B34:D34"/>
    <mergeCell ref="B47:D47"/>
    <mergeCell ref="B48:D48"/>
    <mergeCell ref="B42:D42"/>
    <mergeCell ref="B39:D39"/>
    <mergeCell ref="B40:D40"/>
    <mergeCell ref="B43:D43"/>
    <mergeCell ref="B44:D44"/>
    <mergeCell ref="B45:D45"/>
    <mergeCell ref="B35:D35"/>
    <mergeCell ref="B36:D36"/>
    <mergeCell ref="B37:D37"/>
    <mergeCell ref="B46:D46"/>
    <mergeCell ref="B38:D38"/>
    <mergeCell ref="B41:D41"/>
    <mergeCell ref="A68:D68"/>
    <mergeCell ref="B65:D65"/>
    <mergeCell ref="A72:D72"/>
    <mergeCell ref="A70:B70"/>
    <mergeCell ref="C70:D70"/>
    <mergeCell ref="A51:D51"/>
    <mergeCell ref="A49:D49"/>
    <mergeCell ref="A59:D59"/>
    <mergeCell ref="B57:D57"/>
    <mergeCell ref="A66:D66"/>
    <mergeCell ref="A56:D56"/>
    <mergeCell ref="A52:D52"/>
    <mergeCell ref="A61:D61"/>
    <mergeCell ref="A62:D62"/>
    <mergeCell ref="A64:D64"/>
    <mergeCell ref="C63:D63"/>
    <mergeCell ref="B58:D58"/>
    <mergeCell ref="A63:B63"/>
    <mergeCell ref="B55:C55"/>
    <mergeCell ref="B54:C54"/>
    <mergeCell ref="B53:C53"/>
    <mergeCell ref="B31:D31"/>
    <mergeCell ref="B21:D21"/>
    <mergeCell ref="A3:B3"/>
    <mergeCell ref="B32:D32"/>
    <mergeCell ref="A28:D28"/>
    <mergeCell ref="A23:D23"/>
    <mergeCell ref="A11:D11"/>
    <mergeCell ref="A12:D12"/>
    <mergeCell ref="A13:D13"/>
    <mergeCell ref="A14:D14"/>
    <mergeCell ref="A15:D15"/>
    <mergeCell ref="A16:D16"/>
    <mergeCell ref="A25:C25"/>
    <mergeCell ref="B29:C29"/>
    <mergeCell ref="B30:C30"/>
    <mergeCell ref="B22:D22"/>
    <mergeCell ref="Q3:R3"/>
    <mergeCell ref="Q1:R1"/>
    <mergeCell ref="J1:N1"/>
    <mergeCell ref="C1:G1"/>
    <mergeCell ref="H3:I3"/>
    <mergeCell ref="M3:N3"/>
  </mergeCells>
  <phoneticPr fontId="12" type="noConversion"/>
  <dataValidations xWindow="609" yWindow="389" count="20">
    <dataValidation allowBlank="1" showInputMessage="1" showErrorMessage="1" promptTitle="Other Costs" prompt="input actual expenditure for other costs in appropriate account code and month" sqref="Q41" xr:uid="{00000000-0002-0000-0700-000000000000}"/>
    <dataValidation allowBlank="1" showInputMessage="1" showErrorMessage="1" promptTitle="Funding Income" prompt="Actual funding (cash) due in appropriate month" sqref="F21:P21" xr:uid="{00000000-0002-0000-0700-000001000000}"/>
    <dataValidation allowBlank="1" showInputMessage="1" showErrorMessage="1" promptTitle="Other Income" prompt="Any other (non-funding) income expected" sqref="E22:P22" xr:uid="{00000000-0002-0000-0700-000002000000}"/>
    <dataValidation allowBlank="1" showInputMessage="1" showErrorMessage="1" promptTitle="Payments to Partners" prompt="Payments to be made to partners in advance or arrears of partner claims - these costs that be reclaimed from funding" sqref="E23:P23" xr:uid="{00000000-0002-0000-0700-000003000000}"/>
    <dataValidation allowBlank="1" showInputMessage="1" showErrorMessage="1" promptTitle="Match Cost Accounts" prompt="Input accounts as required for match / notional funding" sqref="A57:A58" xr:uid="{00000000-0002-0000-0700-000004000000}"/>
    <dataValidation allowBlank="1" showInputMessage="1" showErrorMessage="1" promptTitle="Match Costs" prompt="Actual project costs to be covered by Hope_x000a_(not recoverable from the funder)" sqref="E25:P25" xr:uid="{00000000-0002-0000-0700-000005000000}"/>
    <dataValidation allowBlank="1" showInputMessage="1" showErrorMessage="1" promptTitle="Staff Costs" prompt="Costs relating to staff specifically employed for the project. _x000a__x000a_Current staff (where no extra costs are to be incurred) should be included in the 'Directly Allocated' section below." sqref="E29:P30" xr:uid="{00000000-0002-0000-0700-000006000000}"/>
    <dataValidation allowBlank="1" showInputMessage="1" showErrorMessage="1" promptTitle="Other Items" prompt="input description or account" sqref="B47:D48" xr:uid="{00000000-0002-0000-0700-000007000000}"/>
    <dataValidation allowBlank="1" showInputMessage="1" showErrorMessage="1" promptTitle="Staff" prompt="input spine point or grade/level of staff to be appointed" sqref="B29:C30 B53:C55" xr:uid="{00000000-0002-0000-0700-000008000000}"/>
    <dataValidation allowBlank="1" showInputMessage="1" showErrorMessage="1" promptTitle="Indirect Costs" prompt="(Research Projects Only)_x000a__x000a_Figure as per IAF (see Colin Cooper)" sqref="E65:P65" xr:uid="{00000000-0002-0000-0700-000009000000}"/>
    <dataValidation allowBlank="1" showInputMessage="1" showErrorMessage="1" promptTitle="Margin" prompt="Input percentage margin to be applied (if applicable)." sqref="C70:D70" xr:uid="{00000000-0002-0000-0700-00000A000000}"/>
    <dataValidation allowBlank="1" showInputMessage="1" showErrorMessage="1" promptTitle="Transfer to Partners" prompt="(Where projects are required to transfer funding to partners.)_x000a__x000a_Please input amount to be transferred here." sqref="E46:P46" xr:uid="{00000000-0002-0000-0700-00000B000000}"/>
    <dataValidation allowBlank="1" showInputMessage="1" showErrorMessage="1" promptTitle="Exceptional Items" prompt="(Research Projects Only)_x000a__x000a_Figure as per IAF (see Colin Cooper)" sqref="E58:P58" xr:uid="{00000000-0002-0000-0700-00000C000000}"/>
    <dataValidation allowBlank="1" showInputMessage="1" showErrorMessage="1" promptTitle="Staff &amp; Estates" prompt="(Research Projects Only)_x000a__x000a_Figure as per IAF (see Colin Cooper)" sqref="E57:P57" xr:uid="{00000000-0002-0000-0700-00000D000000}"/>
    <dataValidation allowBlank="1" showInputMessage="1" showErrorMessage="1" promptTitle="Directly Allocated" prompt="(Non-Research Projects Only)_x000a__x000a_Any other directly allocated staff or non-staff costs." sqref="E55:P55" xr:uid="{00000000-0002-0000-0700-00000E000000}"/>
    <dataValidation allowBlank="1" showInputMessage="1" showErrorMessage="1" promptTitle="Staff Costs" prompt="(Non-Research Projects Only)_x000a__x000a_Cost of time allocated to project by current staff (no extra costs to be incurred)_x000a__x000a_Staff specifically employed for the project should be included in the 'Directly Incurred' section above." sqref="E53:P54" xr:uid="{00000000-0002-0000-0700-00000F000000}"/>
    <dataValidation allowBlank="1" showInputMessage="1" showErrorMessage="1" promptTitle="Other Costs" prompt="Anticipated expenditure for non staff costs_x000a__x000a_Input in relevant account code and month" sqref="E31:P45" xr:uid="{00000000-0002-0000-0700-000010000000}"/>
    <dataValidation allowBlank="1" showInputMessage="1" showErrorMessage="1" promptTitle="Funding Income" prompt="Actual funding (cash) due in month" sqref="E21" xr:uid="{00000000-0002-0000-0700-000011000000}"/>
    <dataValidation allowBlank="1" showInputMessage="1" showErrorMessage="1" promptTitle="Other Costs" prompt="Use these lines for items not shown above" sqref="E47:P48" xr:uid="{00000000-0002-0000-0700-000012000000}"/>
    <dataValidation allowBlank="1" showErrorMessage="1" sqref="F5:P5 E17:P17 E19:P20" xr:uid="{00000000-0002-0000-0700-000013000000}"/>
  </dataValidations>
  <printOptions horizontalCentered="1"/>
  <pageMargins left="0.39370078740157483" right="0.39370078740157483" top="0.39370078740157483" bottom="0.82677165354330717" header="0.51181102362204722" footer="0.51181102362204722"/>
  <pageSetup paperSize="9" scale="62" orientation="landscape" r:id="rId1"/>
  <headerFooter alignWithMargins="0">
    <oddFooter>&amp;L&amp;T &amp;D&amp;C&amp;Z&amp;F&amp;R&amp;A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5"/>
    <pageSetUpPr fitToPage="1"/>
  </sheetPr>
  <dimension ref="A1:R72"/>
  <sheetViews>
    <sheetView view="pageBreakPreview" zoomScale="90" zoomScaleNormal="80" zoomScaleSheetLayoutView="90" workbookViewId="0">
      <selection activeCell="C3" sqref="C3"/>
    </sheetView>
  </sheetViews>
  <sheetFormatPr defaultColWidth="9.109375" defaultRowHeight="13.8" x14ac:dyDescent="0.25"/>
  <cols>
    <col min="1" max="1" width="9.109375" style="152"/>
    <col min="2" max="2" width="20.6640625" style="257" customWidth="1"/>
    <col min="3" max="3" width="13.6640625" style="257" customWidth="1"/>
    <col min="4" max="4" width="5.5546875" style="257" customWidth="1"/>
    <col min="5" max="15" width="12.6640625" style="152" customWidth="1"/>
    <col min="16" max="16" width="14.33203125" style="152" customWidth="1"/>
    <col min="17" max="17" width="2.109375" style="152" customWidth="1"/>
    <col min="18" max="18" width="14.6640625" style="152" customWidth="1"/>
    <col min="19" max="16384" width="9.109375" style="152"/>
  </cols>
  <sheetData>
    <row r="1" spans="1:18" ht="24" customHeight="1" thickBot="1" x14ac:dyDescent="0.3">
      <c r="A1" s="214"/>
      <c r="B1" s="211" t="s">
        <v>172</v>
      </c>
      <c r="C1" s="536">
        <f>PROJECT!E7</f>
        <v>0</v>
      </c>
      <c r="D1" s="537"/>
      <c r="E1" s="537"/>
      <c r="F1" s="537"/>
      <c r="G1" s="538"/>
      <c r="H1" s="215"/>
      <c r="I1" s="23" t="s">
        <v>173</v>
      </c>
      <c r="J1" s="536">
        <f>PROJECT!I7</f>
        <v>0</v>
      </c>
      <c r="K1" s="537"/>
      <c r="L1" s="537"/>
      <c r="M1" s="537"/>
      <c r="N1" s="538"/>
      <c r="P1" s="23" t="s">
        <v>170</v>
      </c>
      <c r="Q1" s="534">
        <f>PROJECT!K5</f>
        <v>0</v>
      </c>
      <c r="R1" s="535"/>
    </row>
    <row r="2" spans="1:18" ht="3.75" customHeight="1" thickBot="1" x14ac:dyDescent="0.3">
      <c r="A2" s="214"/>
      <c r="B2" s="210"/>
      <c r="C2" s="37"/>
      <c r="D2" s="37"/>
    </row>
    <row r="3" spans="1:18" ht="21.75" customHeight="1" thickTop="1" thickBot="1" x14ac:dyDescent="0.3">
      <c r="A3" s="604" t="s">
        <v>174</v>
      </c>
      <c r="B3" s="533"/>
      <c r="C3" s="41">
        <f>PROJECT!J43</f>
        <v>47699</v>
      </c>
      <c r="D3" s="43" t="s">
        <v>48</v>
      </c>
      <c r="E3" s="42">
        <f>PROJECT!K43</f>
        <v>48061</v>
      </c>
      <c r="G3" s="23" t="s">
        <v>114</v>
      </c>
      <c r="H3" s="539">
        <f>PROJECT!E9</f>
        <v>0</v>
      </c>
      <c r="I3" s="540"/>
      <c r="L3" s="213" t="s">
        <v>220</v>
      </c>
      <c r="M3" s="541">
        <f>PROJECT!F12+PROJECT!K12</f>
        <v>0</v>
      </c>
      <c r="N3" s="542"/>
      <c r="O3" s="216"/>
      <c r="P3" s="23" t="s">
        <v>171</v>
      </c>
      <c r="Q3" s="578">
        <f>PROJECT!E5</f>
        <v>0</v>
      </c>
      <c r="R3" s="579"/>
    </row>
    <row r="4" spans="1:18" ht="13.2" x14ac:dyDescent="0.25">
      <c r="B4" s="152"/>
      <c r="C4" s="152"/>
      <c r="D4" s="152"/>
    </row>
    <row r="5" spans="1:18" s="217" customFormat="1" ht="13.5" customHeight="1" thickBot="1" x14ac:dyDescent="0.3">
      <c r="E5" s="218">
        <f>PROJECT!J43</f>
        <v>47699</v>
      </c>
      <c r="F5" s="218">
        <f>E5+31</f>
        <v>47730</v>
      </c>
      <c r="G5" s="218">
        <f t="shared" ref="G5:P5" si="0">F5+31</f>
        <v>47761</v>
      </c>
      <c r="H5" s="218">
        <f t="shared" si="0"/>
        <v>47792</v>
      </c>
      <c r="I5" s="218">
        <f t="shared" si="0"/>
        <v>47823</v>
      </c>
      <c r="J5" s="218">
        <f t="shared" si="0"/>
        <v>47854</v>
      </c>
      <c r="K5" s="218">
        <f t="shared" si="0"/>
        <v>47885</v>
      </c>
      <c r="L5" s="218">
        <f t="shared" si="0"/>
        <v>47916</v>
      </c>
      <c r="M5" s="218">
        <f t="shared" si="0"/>
        <v>47947</v>
      </c>
      <c r="N5" s="218">
        <f t="shared" si="0"/>
        <v>47978</v>
      </c>
      <c r="O5" s="218">
        <f t="shared" si="0"/>
        <v>48009</v>
      </c>
      <c r="P5" s="218">
        <f t="shared" si="0"/>
        <v>48040</v>
      </c>
      <c r="R5" s="217" t="s">
        <v>116</v>
      </c>
    </row>
    <row r="6" spans="1:18" ht="14.4" thickBot="1" x14ac:dyDescent="0.3">
      <c r="A6" s="500" t="s">
        <v>119</v>
      </c>
      <c r="B6" s="500"/>
      <c r="C6" s="500"/>
      <c r="D6" s="555"/>
      <c r="E6" s="219">
        <f>E23</f>
        <v>0</v>
      </c>
      <c r="F6" s="219">
        <f>F23</f>
        <v>0</v>
      </c>
      <c r="G6" s="219">
        <f t="shared" ref="G6:P6" si="1">G23</f>
        <v>0</v>
      </c>
      <c r="H6" s="219">
        <f t="shared" si="1"/>
        <v>0</v>
      </c>
      <c r="I6" s="219">
        <f t="shared" si="1"/>
        <v>0</v>
      </c>
      <c r="J6" s="219">
        <f t="shared" si="1"/>
        <v>0</v>
      </c>
      <c r="K6" s="219">
        <f t="shared" si="1"/>
        <v>0</v>
      </c>
      <c r="L6" s="219">
        <f t="shared" si="1"/>
        <v>0</v>
      </c>
      <c r="M6" s="219">
        <f t="shared" si="1"/>
        <v>0</v>
      </c>
      <c r="N6" s="219">
        <f t="shared" si="1"/>
        <v>0</v>
      </c>
      <c r="O6" s="219">
        <f t="shared" si="1"/>
        <v>0</v>
      </c>
      <c r="P6" s="219">
        <f t="shared" si="1"/>
        <v>0</v>
      </c>
      <c r="Q6" s="220"/>
      <c r="R6" s="221">
        <f>SUM(E6:P6)</f>
        <v>0</v>
      </c>
    </row>
    <row r="7" spans="1:18" ht="4.5" customHeight="1" thickBot="1" x14ac:dyDescent="0.3">
      <c r="A7" s="497"/>
      <c r="B7" s="497"/>
      <c r="C7" s="497"/>
      <c r="D7" s="497"/>
      <c r="E7" s="220"/>
      <c r="F7" s="220"/>
      <c r="G7" s="220"/>
      <c r="H7" s="220"/>
      <c r="I7" s="220"/>
      <c r="J7" s="220"/>
      <c r="K7" s="220"/>
      <c r="L7" s="220"/>
      <c r="M7" s="220"/>
      <c r="N7" s="220"/>
      <c r="O7" s="220"/>
      <c r="P7" s="220"/>
      <c r="Q7" s="220"/>
      <c r="R7" s="222"/>
    </row>
    <row r="8" spans="1:18" ht="14.4" thickBot="1" x14ac:dyDescent="0.3">
      <c r="A8" s="500" t="s">
        <v>120</v>
      </c>
      <c r="B8" s="500"/>
      <c r="C8" s="500"/>
      <c r="D8" s="555"/>
      <c r="E8" s="219">
        <f>SUM(E49)</f>
        <v>0</v>
      </c>
      <c r="F8" s="219">
        <f t="shared" ref="F8:P8" si="2">SUM(F49)</f>
        <v>0</v>
      </c>
      <c r="G8" s="219">
        <f t="shared" si="2"/>
        <v>0</v>
      </c>
      <c r="H8" s="219">
        <f t="shared" si="2"/>
        <v>0</v>
      </c>
      <c r="I8" s="219">
        <f t="shared" si="2"/>
        <v>0</v>
      </c>
      <c r="J8" s="219">
        <f t="shared" si="2"/>
        <v>0</v>
      </c>
      <c r="K8" s="219">
        <f t="shared" si="2"/>
        <v>0</v>
      </c>
      <c r="L8" s="219">
        <f t="shared" si="2"/>
        <v>0</v>
      </c>
      <c r="M8" s="219">
        <f t="shared" si="2"/>
        <v>0</v>
      </c>
      <c r="N8" s="219">
        <f t="shared" si="2"/>
        <v>0</v>
      </c>
      <c r="O8" s="219">
        <f t="shared" si="2"/>
        <v>0</v>
      </c>
      <c r="P8" s="219">
        <f t="shared" si="2"/>
        <v>0</v>
      </c>
      <c r="Q8" s="220"/>
      <c r="R8" s="221">
        <f>SUM(E8:P8)</f>
        <v>0</v>
      </c>
    </row>
    <row r="9" spans="1:18" ht="4.5" customHeight="1" thickBot="1" x14ac:dyDescent="0.3">
      <c r="A9" s="556"/>
      <c r="B9" s="556"/>
      <c r="C9" s="556"/>
      <c r="D9" s="556"/>
      <c r="E9" s="220"/>
      <c r="F9" s="220"/>
      <c r="G9" s="220"/>
      <c r="H9" s="220"/>
      <c r="I9" s="220"/>
      <c r="J9" s="220"/>
      <c r="K9" s="220"/>
      <c r="L9" s="220"/>
      <c r="M9" s="220"/>
      <c r="N9" s="220"/>
      <c r="O9" s="220"/>
      <c r="P9" s="220"/>
      <c r="Q9" s="220"/>
      <c r="R9" s="222"/>
    </row>
    <row r="10" spans="1:18" ht="14.4" thickBot="1" x14ac:dyDescent="0.3">
      <c r="A10" s="500" t="s">
        <v>121</v>
      </c>
      <c r="B10" s="500"/>
      <c r="C10" s="500"/>
      <c r="D10" s="555"/>
      <c r="E10" s="223">
        <f>E6-E8</f>
        <v>0</v>
      </c>
      <c r="F10" s="223">
        <f t="shared" ref="F10:P10" si="3">F6-F8</f>
        <v>0</v>
      </c>
      <c r="G10" s="223">
        <f t="shared" si="3"/>
        <v>0</v>
      </c>
      <c r="H10" s="223">
        <f t="shared" si="3"/>
        <v>0</v>
      </c>
      <c r="I10" s="223">
        <f t="shared" si="3"/>
        <v>0</v>
      </c>
      <c r="J10" s="223">
        <f t="shared" si="3"/>
        <v>0</v>
      </c>
      <c r="K10" s="223">
        <f t="shared" si="3"/>
        <v>0</v>
      </c>
      <c r="L10" s="223">
        <f t="shared" si="3"/>
        <v>0</v>
      </c>
      <c r="M10" s="223">
        <f t="shared" si="3"/>
        <v>0</v>
      </c>
      <c r="N10" s="223">
        <f t="shared" si="3"/>
        <v>0</v>
      </c>
      <c r="O10" s="223">
        <f t="shared" si="3"/>
        <v>0</v>
      </c>
      <c r="P10" s="223">
        <f t="shared" si="3"/>
        <v>0</v>
      </c>
      <c r="Q10" s="220"/>
      <c r="R10" s="224">
        <f>SUM(E10:P10)</f>
        <v>0</v>
      </c>
    </row>
    <row r="11" spans="1:18" ht="4.5" customHeight="1" thickBot="1" x14ac:dyDescent="0.3">
      <c r="A11" s="556"/>
      <c r="B11" s="556"/>
      <c r="C11" s="556"/>
      <c r="D11" s="556"/>
      <c r="E11" s="220"/>
      <c r="F11" s="220"/>
      <c r="G11" s="220"/>
      <c r="H11" s="220"/>
      <c r="I11" s="220"/>
      <c r="J11" s="220"/>
      <c r="K11" s="220"/>
      <c r="L11" s="220"/>
      <c r="M11" s="220"/>
      <c r="N11" s="220"/>
      <c r="O11" s="220"/>
      <c r="P11" s="220"/>
      <c r="Q11" s="220"/>
      <c r="R11" s="222"/>
    </row>
    <row r="12" spans="1:18" ht="15.75" customHeight="1" thickBot="1" x14ac:dyDescent="0.3">
      <c r="A12" s="500" t="s">
        <v>123</v>
      </c>
      <c r="B12" s="500"/>
      <c r="C12" s="500"/>
      <c r="D12" s="555"/>
      <c r="E12" s="225">
        <f>SUM(E59,E66)</f>
        <v>0</v>
      </c>
      <c r="F12" s="225">
        <f t="shared" ref="F12:P12" si="4">SUM(F59,F66)</f>
        <v>0</v>
      </c>
      <c r="G12" s="225">
        <f t="shared" si="4"/>
        <v>0</v>
      </c>
      <c r="H12" s="225">
        <f t="shared" si="4"/>
        <v>0</v>
      </c>
      <c r="I12" s="225">
        <f t="shared" si="4"/>
        <v>0</v>
      </c>
      <c r="J12" s="225">
        <f t="shared" si="4"/>
        <v>0</v>
      </c>
      <c r="K12" s="225">
        <f t="shared" si="4"/>
        <v>0</v>
      </c>
      <c r="L12" s="225">
        <f t="shared" si="4"/>
        <v>0</v>
      </c>
      <c r="M12" s="225">
        <f t="shared" si="4"/>
        <v>0</v>
      </c>
      <c r="N12" s="225">
        <f t="shared" si="4"/>
        <v>0</v>
      </c>
      <c r="O12" s="225">
        <f t="shared" si="4"/>
        <v>0</v>
      </c>
      <c r="P12" s="225">
        <f t="shared" si="4"/>
        <v>0</v>
      </c>
      <c r="Q12" s="220"/>
      <c r="R12" s="226">
        <f>SUM(E12:P12)</f>
        <v>0</v>
      </c>
    </row>
    <row r="13" spans="1:18" ht="4.5" customHeight="1" thickBot="1" x14ac:dyDescent="0.3">
      <c r="A13" s="556"/>
      <c r="B13" s="556"/>
      <c r="C13" s="556"/>
      <c r="D13" s="556"/>
      <c r="E13" s="220"/>
      <c r="F13" s="220"/>
      <c r="G13" s="220"/>
      <c r="H13" s="220"/>
      <c r="I13" s="220"/>
      <c r="J13" s="220"/>
      <c r="K13" s="220"/>
      <c r="L13" s="220"/>
      <c r="M13" s="220"/>
      <c r="N13" s="220"/>
      <c r="O13" s="220"/>
      <c r="P13" s="220"/>
      <c r="Q13" s="220"/>
      <c r="R13" s="222"/>
    </row>
    <row r="14" spans="1:18" ht="14.4" thickBot="1" x14ac:dyDescent="0.3">
      <c r="A14" s="500" t="s">
        <v>122</v>
      </c>
      <c r="B14" s="500"/>
      <c r="C14" s="500"/>
      <c r="D14" s="555"/>
      <c r="E14" s="227">
        <f t="shared" ref="E14:P14" si="5">E10-E12</f>
        <v>0</v>
      </c>
      <c r="F14" s="227">
        <f t="shared" si="5"/>
        <v>0</v>
      </c>
      <c r="G14" s="227">
        <f t="shared" si="5"/>
        <v>0</v>
      </c>
      <c r="H14" s="227">
        <f t="shared" si="5"/>
        <v>0</v>
      </c>
      <c r="I14" s="227">
        <f t="shared" si="5"/>
        <v>0</v>
      </c>
      <c r="J14" s="227">
        <f t="shared" si="5"/>
        <v>0</v>
      </c>
      <c r="K14" s="227">
        <f t="shared" si="5"/>
        <v>0</v>
      </c>
      <c r="L14" s="227">
        <f t="shared" si="5"/>
        <v>0</v>
      </c>
      <c r="M14" s="227">
        <f t="shared" si="5"/>
        <v>0</v>
      </c>
      <c r="N14" s="227">
        <f t="shared" si="5"/>
        <v>0</v>
      </c>
      <c r="O14" s="227">
        <f t="shared" si="5"/>
        <v>0</v>
      </c>
      <c r="P14" s="227">
        <f t="shared" si="5"/>
        <v>0</v>
      </c>
      <c r="Q14" s="220"/>
      <c r="R14" s="228">
        <f>SUM(E14:P14)</f>
        <v>0</v>
      </c>
    </row>
    <row r="15" spans="1:18" ht="4.5" customHeight="1" thickBot="1" x14ac:dyDescent="0.3">
      <c r="A15" s="556"/>
      <c r="B15" s="556"/>
      <c r="C15" s="556"/>
      <c r="D15" s="556"/>
      <c r="E15" s="220"/>
      <c r="F15" s="220"/>
      <c r="G15" s="220"/>
      <c r="H15" s="220"/>
      <c r="I15" s="220"/>
      <c r="J15" s="220"/>
      <c r="K15" s="220"/>
      <c r="L15" s="220"/>
      <c r="M15" s="220"/>
      <c r="N15" s="220"/>
      <c r="O15" s="220"/>
      <c r="P15" s="220"/>
      <c r="Q15" s="220"/>
      <c r="R15" s="222"/>
    </row>
    <row r="16" spans="1:18" ht="14.4" thickBot="1" x14ac:dyDescent="0.3">
      <c r="A16" s="500" t="s">
        <v>124</v>
      </c>
      <c r="B16" s="500"/>
      <c r="C16" s="500"/>
      <c r="D16" s="555"/>
      <c r="E16" s="225">
        <f>E25</f>
        <v>0</v>
      </c>
      <c r="F16" s="225">
        <f t="shared" ref="F16:P16" si="6">F25</f>
        <v>0</v>
      </c>
      <c r="G16" s="225">
        <f t="shared" si="6"/>
        <v>0</v>
      </c>
      <c r="H16" s="225">
        <f t="shared" si="6"/>
        <v>0</v>
      </c>
      <c r="I16" s="225">
        <f t="shared" si="6"/>
        <v>0</v>
      </c>
      <c r="J16" s="225">
        <f t="shared" si="6"/>
        <v>0</v>
      </c>
      <c r="K16" s="225">
        <f t="shared" si="6"/>
        <v>0</v>
      </c>
      <c r="L16" s="225">
        <f t="shared" si="6"/>
        <v>0</v>
      </c>
      <c r="M16" s="225">
        <f t="shared" si="6"/>
        <v>0</v>
      </c>
      <c r="N16" s="225">
        <f t="shared" si="6"/>
        <v>0</v>
      </c>
      <c r="O16" s="225">
        <f t="shared" si="6"/>
        <v>0</v>
      </c>
      <c r="P16" s="225">
        <f t="shared" si="6"/>
        <v>0</v>
      </c>
      <c r="Q16" s="220"/>
      <c r="R16" s="226">
        <f>SUM(E16:P16)</f>
        <v>0</v>
      </c>
    </row>
    <row r="17" spans="1:18" s="47" customFormat="1" ht="13.2" x14ac:dyDescent="0.25">
      <c r="B17" s="50"/>
      <c r="C17" s="50"/>
      <c r="D17" s="50"/>
      <c r="E17" s="229"/>
      <c r="F17" s="229"/>
      <c r="G17" s="229"/>
      <c r="H17" s="229"/>
      <c r="I17" s="229"/>
      <c r="J17" s="229"/>
      <c r="K17" s="229"/>
      <c r="L17" s="229"/>
      <c r="M17" s="229"/>
      <c r="N17" s="229"/>
      <c r="O17" s="229"/>
      <c r="P17" s="229"/>
      <c r="Q17" s="230"/>
      <c r="R17" s="229"/>
    </row>
    <row r="18" spans="1:18" s="47" customFormat="1" ht="15.6" x14ac:dyDescent="0.25">
      <c r="A18" s="557" t="s">
        <v>176</v>
      </c>
      <c r="B18" s="557"/>
      <c r="C18" s="557"/>
      <c r="D18" s="557"/>
      <c r="E18" s="557"/>
      <c r="F18" s="557"/>
      <c r="G18" s="557"/>
      <c r="H18" s="557"/>
      <c r="I18" s="557"/>
      <c r="J18" s="557"/>
      <c r="K18" s="557"/>
      <c r="L18" s="557"/>
      <c r="M18" s="557"/>
      <c r="N18" s="557"/>
      <c r="O18" s="557"/>
      <c r="P18" s="557"/>
      <c r="Q18" s="557"/>
      <c r="R18" s="557"/>
    </row>
    <row r="19" spans="1:18" s="47" customFormat="1" ht="9.75" customHeight="1" x14ac:dyDescent="0.25">
      <c r="A19" s="140"/>
      <c r="B19" s="50"/>
      <c r="C19" s="50"/>
      <c r="D19" s="50"/>
      <c r="E19" s="229"/>
      <c r="F19" s="229"/>
      <c r="G19" s="229"/>
      <c r="H19" s="229"/>
      <c r="I19" s="229"/>
      <c r="J19" s="229"/>
      <c r="K19" s="229"/>
      <c r="L19" s="229"/>
      <c r="M19" s="229"/>
      <c r="N19" s="229"/>
      <c r="O19" s="229"/>
      <c r="P19" s="229"/>
      <c r="Q19" s="230"/>
      <c r="R19" s="229"/>
    </row>
    <row r="20" spans="1:18" s="47" customFormat="1" ht="13.2" x14ac:dyDescent="0.25">
      <c r="A20" s="140" t="s">
        <v>102</v>
      </c>
      <c r="B20" s="50"/>
      <c r="C20" s="50"/>
      <c r="D20" s="50"/>
      <c r="E20" s="229"/>
      <c r="F20" s="229"/>
      <c r="G20" s="229"/>
      <c r="H20" s="229"/>
      <c r="I20" s="229"/>
      <c r="J20" s="229"/>
      <c r="K20" s="229"/>
      <c r="L20" s="229"/>
      <c r="M20" s="229"/>
      <c r="N20" s="229"/>
      <c r="O20" s="229"/>
      <c r="P20" s="229"/>
      <c r="Q20" s="230"/>
      <c r="R20" s="229"/>
    </row>
    <row r="21" spans="1:18" s="238" customFormat="1" ht="13.2" x14ac:dyDescent="0.25">
      <c r="A21" s="232"/>
      <c r="B21" s="543" t="s">
        <v>39</v>
      </c>
      <c r="C21" s="544"/>
      <c r="D21" s="545"/>
      <c r="E21" s="233"/>
      <c r="F21" s="234"/>
      <c r="G21" s="234"/>
      <c r="H21" s="234"/>
      <c r="I21" s="234"/>
      <c r="J21" s="234"/>
      <c r="K21" s="234"/>
      <c r="L21" s="234"/>
      <c r="M21" s="234"/>
      <c r="N21" s="234"/>
      <c r="O21" s="234"/>
      <c r="P21" s="235"/>
      <c r="Q21" s="236"/>
      <c r="R21" s="237">
        <f>SUM(E21:P21)</f>
        <v>0</v>
      </c>
    </row>
    <row r="22" spans="1:18" s="238" customFormat="1" ht="13.2" x14ac:dyDescent="0.25">
      <c r="A22" s="239"/>
      <c r="B22" s="546" t="s">
        <v>38</v>
      </c>
      <c r="C22" s="547"/>
      <c r="D22" s="548"/>
      <c r="E22" s="240"/>
      <c r="F22" s="241"/>
      <c r="G22" s="241"/>
      <c r="H22" s="241"/>
      <c r="I22" s="241"/>
      <c r="J22" s="241"/>
      <c r="K22" s="241"/>
      <c r="L22" s="241"/>
      <c r="M22" s="241"/>
      <c r="N22" s="241"/>
      <c r="O22" s="241"/>
      <c r="P22" s="242"/>
      <c r="Q22" s="236"/>
      <c r="R22" s="243">
        <f>SUM(E22:P22)</f>
        <v>0</v>
      </c>
    </row>
    <row r="23" spans="1:18" s="140" customFormat="1" ht="13.2" x14ac:dyDescent="0.25">
      <c r="A23" s="552" t="s">
        <v>118</v>
      </c>
      <c r="B23" s="553"/>
      <c r="C23" s="553"/>
      <c r="D23" s="554"/>
      <c r="E23" s="244">
        <f>SUM(E21:E22)</f>
        <v>0</v>
      </c>
      <c r="F23" s="245">
        <f>SUM(F21:F22)</f>
        <v>0</v>
      </c>
      <c r="G23" s="245">
        <f t="shared" ref="G23:P23" si="7">SUM(G21:G22)</f>
        <v>0</v>
      </c>
      <c r="H23" s="245">
        <f t="shared" si="7"/>
        <v>0</v>
      </c>
      <c r="I23" s="245">
        <f t="shared" si="7"/>
        <v>0</v>
      </c>
      <c r="J23" s="245">
        <f t="shared" si="7"/>
        <v>0</v>
      </c>
      <c r="K23" s="245">
        <f t="shared" si="7"/>
        <v>0</v>
      </c>
      <c r="L23" s="245">
        <f t="shared" si="7"/>
        <v>0</v>
      </c>
      <c r="M23" s="245">
        <f t="shared" si="7"/>
        <v>0</v>
      </c>
      <c r="N23" s="245">
        <f t="shared" si="7"/>
        <v>0</v>
      </c>
      <c r="O23" s="245">
        <f t="shared" si="7"/>
        <v>0</v>
      </c>
      <c r="P23" s="246">
        <f t="shared" si="7"/>
        <v>0</v>
      </c>
      <c r="Q23" s="247"/>
      <c r="R23" s="248">
        <f>SUM(R21:R22)</f>
        <v>0</v>
      </c>
    </row>
    <row r="24" spans="1:18" s="251" customFormat="1" ht="4.5" customHeight="1" x14ac:dyDescent="0.25">
      <c r="A24" s="249"/>
      <c r="B24" s="249"/>
      <c r="C24" s="249"/>
      <c r="D24" s="249"/>
      <c r="E24" s="250"/>
      <c r="F24" s="250"/>
      <c r="G24" s="250"/>
      <c r="H24" s="250"/>
      <c r="I24" s="250"/>
      <c r="J24" s="250"/>
      <c r="K24" s="250"/>
      <c r="L24" s="250"/>
      <c r="M24" s="250"/>
      <c r="N24" s="250"/>
      <c r="O24" s="250"/>
      <c r="P24" s="250"/>
      <c r="Q24" s="250"/>
      <c r="R24" s="250"/>
    </row>
    <row r="25" spans="1:18" s="238" customFormat="1" ht="13.2" x14ac:dyDescent="0.25">
      <c r="A25" s="580" t="s">
        <v>125</v>
      </c>
      <c r="B25" s="581"/>
      <c r="C25" s="581"/>
      <c r="D25" s="310">
        <f>BudY1!D25</f>
        <v>0</v>
      </c>
      <c r="E25" s="253">
        <f>E21/(100-($D$25*100))*($D$25*100)</f>
        <v>0</v>
      </c>
      <c r="F25" s="254">
        <f t="shared" ref="F25:P25" si="8">F21/(100-($D$25*100))*($D$25*100)</f>
        <v>0</v>
      </c>
      <c r="G25" s="254">
        <f t="shared" si="8"/>
        <v>0</v>
      </c>
      <c r="H25" s="254">
        <f t="shared" si="8"/>
        <v>0</v>
      </c>
      <c r="I25" s="254">
        <f t="shared" si="8"/>
        <v>0</v>
      </c>
      <c r="J25" s="254">
        <f t="shared" si="8"/>
        <v>0</v>
      </c>
      <c r="K25" s="254">
        <f t="shared" si="8"/>
        <v>0</v>
      </c>
      <c r="L25" s="254">
        <f t="shared" si="8"/>
        <v>0</v>
      </c>
      <c r="M25" s="254">
        <f t="shared" si="8"/>
        <v>0</v>
      </c>
      <c r="N25" s="254">
        <f t="shared" si="8"/>
        <v>0</v>
      </c>
      <c r="O25" s="254">
        <f t="shared" si="8"/>
        <v>0</v>
      </c>
      <c r="P25" s="254">
        <f t="shared" si="8"/>
        <v>0</v>
      </c>
      <c r="Q25" s="255"/>
      <c r="R25" s="256">
        <f>SUM(E25:P25)</f>
        <v>0</v>
      </c>
    </row>
    <row r="26" spans="1:18" ht="4.5" customHeight="1" x14ac:dyDescent="0.25">
      <c r="E26" s="258"/>
      <c r="F26" s="258"/>
      <c r="G26" s="258"/>
      <c r="H26" s="258"/>
      <c r="I26" s="258"/>
      <c r="J26" s="258"/>
      <c r="K26" s="258"/>
      <c r="L26" s="258"/>
      <c r="M26" s="258"/>
      <c r="N26" s="258"/>
      <c r="O26" s="258"/>
      <c r="P26" s="258"/>
      <c r="Q26" s="258"/>
      <c r="R26" s="247"/>
    </row>
    <row r="27" spans="1:18" s="251" customFormat="1" ht="13.2" x14ac:dyDescent="0.25">
      <c r="A27" s="140" t="s">
        <v>99</v>
      </c>
      <c r="B27" s="249"/>
      <c r="C27" s="249"/>
      <c r="D27" s="249"/>
      <c r="E27" s="250"/>
      <c r="F27" s="250"/>
      <c r="G27" s="250"/>
      <c r="H27" s="250"/>
      <c r="I27" s="250"/>
      <c r="J27" s="250"/>
      <c r="K27" s="250"/>
      <c r="L27" s="250"/>
      <c r="M27" s="250"/>
      <c r="N27" s="250"/>
      <c r="O27" s="250"/>
      <c r="P27" s="250"/>
      <c r="Q27" s="250"/>
      <c r="R27" s="250"/>
    </row>
    <row r="28" spans="1:18" s="47" customFormat="1" ht="13.2" x14ac:dyDescent="0.25">
      <c r="A28" s="549" t="s">
        <v>109</v>
      </c>
      <c r="B28" s="550"/>
      <c r="C28" s="550"/>
      <c r="D28" s="551"/>
      <c r="E28" s="259"/>
      <c r="F28" s="260"/>
      <c r="G28" s="260"/>
      <c r="H28" s="260"/>
      <c r="I28" s="260"/>
      <c r="J28" s="260"/>
      <c r="K28" s="260"/>
      <c r="L28" s="260"/>
      <c r="M28" s="260"/>
      <c r="N28" s="260"/>
      <c r="O28" s="260"/>
      <c r="P28" s="261"/>
      <c r="Q28" s="262"/>
      <c r="R28" s="263"/>
    </row>
    <row r="29" spans="1:18" s="47" customFormat="1" ht="13.2" x14ac:dyDescent="0.25">
      <c r="A29" s="311" t="str">
        <f>BudY1!A29</f>
        <v>Staff</v>
      </c>
      <c r="B29" s="609" t="str">
        <f>BudY1!B29:C29</f>
        <v>Spine Point or Grade / Level</v>
      </c>
      <c r="C29" s="610"/>
      <c r="D29" s="312" t="str">
        <f>BudY1!D29</f>
        <v>FTE</v>
      </c>
      <c r="E29" s="240"/>
      <c r="F29" s="241"/>
      <c r="G29" s="241"/>
      <c r="H29" s="241"/>
      <c r="I29" s="241"/>
      <c r="J29" s="241"/>
      <c r="K29" s="241"/>
      <c r="L29" s="241"/>
      <c r="M29" s="241"/>
      <c r="N29" s="241"/>
      <c r="O29" s="241"/>
      <c r="P29" s="242"/>
      <c r="Q29" s="230"/>
      <c r="R29" s="266">
        <f t="shared" ref="R29:R48" si="9">SUM(E29:P29)</f>
        <v>0</v>
      </c>
    </row>
    <row r="30" spans="1:18" s="47" customFormat="1" ht="13.2" x14ac:dyDescent="0.25">
      <c r="A30" s="311" t="str">
        <f>BudY1!A30</f>
        <v>Staff</v>
      </c>
      <c r="B30" s="611" t="str">
        <f>BudY1!B30:C30</f>
        <v>Spine Point or Grade / Level</v>
      </c>
      <c r="C30" s="612"/>
      <c r="D30" s="312" t="str">
        <f>BudY1!D30</f>
        <v>FTE</v>
      </c>
      <c r="E30" s="240"/>
      <c r="F30" s="241"/>
      <c r="G30" s="241"/>
      <c r="H30" s="241"/>
      <c r="I30" s="241"/>
      <c r="J30" s="241"/>
      <c r="K30" s="241"/>
      <c r="L30" s="241"/>
      <c r="M30" s="241"/>
      <c r="N30" s="241"/>
      <c r="O30" s="241"/>
      <c r="P30" s="242"/>
      <c r="Q30" s="230"/>
      <c r="R30" s="266">
        <f t="shared" si="9"/>
        <v>0</v>
      </c>
    </row>
    <row r="31" spans="1:18" s="47" customFormat="1" ht="13.2" x14ac:dyDescent="0.25">
      <c r="A31" s="268">
        <v>2000</v>
      </c>
      <c r="B31" s="564" t="s">
        <v>5</v>
      </c>
      <c r="C31" s="565"/>
      <c r="D31" s="565"/>
      <c r="E31" s="240"/>
      <c r="F31" s="241"/>
      <c r="G31" s="241"/>
      <c r="H31" s="241"/>
      <c r="I31" s="241"/>
      <c r="J31" s="241"/>
      <c r="K31" s="241"/>
      <c r="L31" s="241"/>
      <c r="M31" s="241"/>
      <c r="N31" s="241"/>
      <c r="O31" s="241"/>
      <c r="P31" s="242"/>
      <c r="Q31" s="230"/>
      <c r="R31" s="266">
        <f t="shared" si="9"/>
        <v>0</v>
      </c>
    </row>
    <row r="32" spans="1:18" s="47" customFormat="1" ht="13.2" x14ac:dyDescent="0.25">
      <c r="A32" s="268">
        <v>2001</v>
      </c>
      <c r="B32" s="564" t="s">
        <v>6</v>
      </c>
      <c r="C32" s="565"/>
      <c r="D32" s="565"/>
      <c r="E32" s="240"/>
      <c r="F32" s="241"/>
      <c r="G32" s="241"/>
      <c r="H32" s="241"/>
      <c r="I32" s="241"/>
      <c r="J32" s="241"/>
      <c r="K32" s="241"/>
      <c r="L32" s="241"/>
      <c r="M32" s="241"/>
      <c r="N32" s="241"/>
      <c r="O32" s="241"/>
      <c r="P32" s="242"/>
      <c r="Q32" s="230"/>
      <c r="R32" s="266">
        <f t="shared" si="9"/>
        <v>0</v>
      </c>
    </row>
    <row r="33" spans="1:18" s="47" customFormat="1" ht="13.2" x14ac:dyDescent="0.25">
      <c r="A33" s="268">
        <v>2002</v>
      </c>
      <c r="B33" s="564" t="s">
        <v>7</v>
      </c>
      <c r="C33" s="565"/>
      <c r="D33" s="565"/>
      <c r="E33" s="240"/>
      <c r="F33" s="241"/>
      <c r="G33" s="241"/>
      <c r="H33" s="241"/>
      <c r="I33" s="241"/>
      <c r="J33" s="241"/>
      <c r="K33" s="241"/>
      <c r="L33" s="241"/>
      <c r="M33" s="241"/>
      <c r="N33" s="241"/>
      <c r="O33" s="241"/>
      <c r="P33" s="242"/>
      <c r="Q33" s="230"/>
      <c r="R33" s="266">
        <f t="shared" si="9"/>
        <v>0</v>
      </c>
    </row>
    <row r="34" spans="1:18" s="47" customFormat="1" ht="13.2" x14ac:dyDescent="0.25">
      <c r="A34" s="268">
        <v>2003</v>
      </c>
      <c r="B34" s="564" t="s">
        <v>8</v>
      </c>
      <c r="C34" s="565"/>
      <c r="D34" s="565"/>
      <c r="E34" s="240"/>
      <c r="F34" s="241"/>
      <c r="G34" s="241"/>
      <c r="H34" s="241"/>
      <c r="I34" s="241"/>
      <c r="J34" s="241"/>
      <c r="K34" s="241"/>
      <c r="L34" s="241"/>
      <c r="M34" s="241"/>
      <c r="N34" s="241"/>
      <c r="O34" s="241"/>
      <c r="P34" s="242"/>
      <c r="Q34" s="230"/>
      <c r="R34" s="266">
        <f t="shared" si="9"/>
        <v>0</v>
      </c>
    </row>
    <row r="35" spans="1:18" ht="13.2" x14ac:dyDescent="0.25">
      <c r="A35" s="268">
        <v>2004</v>
      </c>
      <c r="B35" s="564" t="s">
        <v>9</v>
      </c>
      <c r="C35" s="565"/>
      <c r="D35" s="565"/>
      <c r="E35" s="240"/>
      <c r="F35" s="241"/>
      <c r="G35" s="241"/>
      <c r="H35" s="241"/>
      <c r="I35" s="241"/>
      <c r="J35" s="241"/>
      <c r="K35" s="241"/>
      <c r="L35" s="241"/>
      <c r="M35" s="241"/>
      <c r="N35" s="241"/>
      <c r="O35" s="241"/>
      <c r="P35" s="242"/>
      <c r="Q35" s="258"/>
      <c r="R35" s="266">
        <f t="shared" si="9"/>
        <v>0</v>
      </c>
    </row>
    <row r="36" spans="1:18" ht="13.2" x14ac:dyDescent="0.25">
      <c r="A36" s="268">
        <v>2005</v>
      </c>
      <c r="B36" s="564" t="s">
        <v>10</v>
      </c>
      <c r="C36" s="565"/>
      <c r="D36" s="565"/>
      <c r="E36" s="240"/>
      <c r="F36" s="241"/>
      <c r="G36" s="241"/>
      <c r="H36" s="241"/>
      <c r="I36" s="241"/>
      <c r="J36" s="241"/>
      <c r="K36" s="241"/>
      <c r="L36" s="241"/>
      <c r="M36" s="241"/>
      <c r="N36" s="241"/>
      <c r="O36" s="241"/>
      <c r="P36" s="242"/>
      <c r="Q36" s="258"/>
      <c r="R36" s="266">
        <f t="shared" si="9"/>
        <v>0</v>
      </c>
    </row>
    <row r="37" spans="1:18" ht="13.2" x14ac:dyDescent="0.25">
      <c r="A37" s="268">
        <v>2006</v>
      </c>
      <c r="B37" s="564" t="s">
        <v>11</v>
      </c>
      <c r="C37" s="565"/>
      <c r="D37" s="565"/>
      <c r="E37" s="240"/>
      <c r="F37" s="241"/>
      <c r="G37" s="241"/>
      <c r="H37" s="241"/>
      <c r="I37" s="241"/>
      <c r="J37" s="241"/>
      <c r="K37" s="241"/>
      <c r="L37" s="241"/>
      <c r="M37" s="241"/>
      <c r="N37" s="241"/>
      <c r="O37" s="241"/>
      <c r="P37" s="242"/>
      <c r="Q37" s="258"/>
      <c r="R37" s="266">
        <f t="shared" si="9"/>
        <v>0</v>
      </c>
    </row>
    <row r="38" spans="1:18" ht="13.2" x14ac:dyDescent="0.25">
      <c r="A38" s="268">
        <v>2007</v>
      </c>
      <c r="B38" s="564" t="s">
        <v>12</v>
      </c>
      <c r="C38" s="565"/>
      <c r="D38" s="565"/>
      <c r="E38" s="240"/>
      <c r="F38" s="241"/>
      <c r="G38" s="241"/>
      <c r="H38" s="241"/>
      <c r="I38" s="241"/>
      <c r="J38" s="241"/>
      <c r="K38" s="241"/>
      <c r="L38" s="241"/>
      <c r="M38" s="241"/>
      <c r="N38" s="241"/>
      <c r="O38" s="241"/>
      <c r="P38" s="242"/>
      <c r="Q38" s="258"/>
      <c r="R38" s="266">
        <f t="shared" si="9"/>
        <v>0</v>
      </c>
    </row>
    <row r="39" spans="1:18" ht="13.2" x14ac:dyDescent="0.25">
      <c r="A39" s="268">
        <v>2008</v>
      </c>
      <c r="B39" s="564" t="s">
        <v>13</v>
      </c>
      <c r="C39" s="565"/>
      <c r="D39" s="565"/>
      <c r="E39" s="240"/>
      <c r="F39" s="241"/>
      <c r="G39" s="241"/>
      <c r="H39" s="241"/>
      <c r="I39" s="241"/>
      <c r="J39" s="241"/>
      <c r="K39" s="241"/>
      <c r="L39" s="241"/>
      <c r="M39" s="241"/>
      <c r="N39" s="241"/>
      <c r="O39" s="241"/>
      <c r="P39" s="242"/>
      <c r="Q39" s="258"/>
      <c r="R39" s="266">
        <f t="shared" si="9"/>
        <v>0</v>
      </c>
    </row>
    <row r="40" spans="1:18" ht="13.2" x14ac:dyDescent="0.25">
      <c r="A40" s="268">
        <v>2009</v>
      </c>
      <c r="B40" s="564" t="s">
        <v>14</v>
      </c>
      <c r="C40" s="565"/>
      <c r="D40" s="565"/>
      <c r="E40" s="240"/>
      <c r="F40" s="241"/>
      <c r="G40" s="241"/>
      <c r="H40" s="241"/>
      <c r="I40" s="241"/>
      <c r="J40" s="241"/>
      <c r="K40" s="241"/>
      <c r="L40" s="241"/>
      <c r="M40" s="241"/>
      <c r="N40" s="241"/>
      <c r="O40" s="241"/>
      <c r="P40" s="242"/>
      <c r="Q40" s="258"/>
      <c r="R40" s="266">
        <f t="shared" si="9"/>
        <v>0</v>
      </c>
    </row>
    <row r="41" spans="1:18" ht="13.2" x14ac:dyDescent="0.25">
      <c r="A41" s="268">
        <v>2010</v>
      </c>
      <c r="B41" s="564" t="s">
        <v>15</v>
      </c>
      <c r="C41" s="565"/>
      <c r="D41" s="565"/>
      <c r="E41" s="240"/>
      <c r="F41" s="241"/>
      <c r="G41" s="241"/>
      <c r="H41" s="241"/>
      <c r="I41" s="241"/>
      <c r="J41" s="241"/>
      <c r="K41" s="241"/>
      <c r="L41" s="241"/>
      <c r="M41" s="241"/>
      <c r="N41" s="241"/>
      <c r="O41" s="241"/>
      <c r="P41" s="242"/>
      <c r="Q41" s="269"/>
      <c r="R41" s="266">
        <f t="shared" si="9"/>
        <v>0</v>
      </c>
    </row>
    <row r="42" spans="1:18" ht="13.2" x14ac:dyDescent="0.25">
      <c r="A42" s="268">
        <v>2011</v>
      </c>
      <c r="B42" s="564" t="s">
        <v>16</v>
      </c>
      <c r="C42" s="565"/>
      <c r="D42" s="565"/>
      <c r="E42" s="240"/>
      <c r="F42" s="241"/>
      <c r="G42" s="241"/>
      <c r="H42" s="241"/>
      <c r="I42" s="241"/>
      <c r="J42" s="241"/>
      <c r="K42" s="241"/>
      <c r="L42" s="241"/>
      <c r="M42" s="241"/>
      <c r="N42" s="241"/>
      <c r="O42" s="241"/>
      <c r="P42" s="242"/>
      <c r="Q42" s="258"/>
      <c r="R42" s="266">
        <f t="shared" si="9"/>
        <v>0</v>
      </c>
    </row>
    <row r="43" spans="1:18" ht="13.2" x14ac:dyDescent="0.25">
      <c r="A43" s="268">
        <v>2012</v>
      </c>
      <c r="B43" s="564" t="s">
        <v>17</v>
      </c>
      <c r="C43" s="565"/>
      <c r="D43" s="565"/>
      <c r="E43" s="240"/>
      <c r="F43" s="241"/>
      <c r="G43" s="241"/>
      <c r="H43" s="241"/>
      <c r="I43" s="241"/>
      <c r="J43" s="241"/>
      <c r="K43" s="241"/>
      <c r="L43" s="241"/>
      <c r="M43" s="241"/>
      <c r="N43" s="241"/>
      <c r="O43" s="241"/>
      <c r="P43" s="242"/>
      <c r="Q43" s="258"/>
      <c r="R43" s="266">
        <f t="shared" si="9"/>
        <v>0</v>
      </c>
    </row>
    <row r="44" spans="1:18" ht="13.2" x14ac:dyDescent="0.25">
      <c r="A44" s="268">
        <v>2013</v>
      </c>
      <c r="B44" s="564" t="s">
        <v>18</v>
      </c>
      <c r="C44" s="565"/>
      <c r="D44" s="565"/>
      <c r="E44" s="240"/>
      <c r="F44" s="241"/>
      <c r="G44" s="241"/>
      <c r="H44" s="241"/>
      <c r="I44" s="241"/>
      <c r="J44" s="241"/>
      <c r="K44" s="241"/>
      <c r="L44" s="241"/>
      <c r="M44" s="241"/>
      <c r="N44" s="241"/>
      <c r="O44" s="241"/>
      <c r="P44" s="242"/>
      <c r="Q44" s="258"/>
      <c r="R44" s="266">
        <f t="shared" si="9"/>
        <v>0</v>
      </c>
    </row>
    <row r="45" spans="1:18" ht="13.2" x14ac:dyDescent="0.25">
      <c r="A45" s="268">
        <v>2999</v>
      </c>
      <c r="B45" s="564" t="s">
        <v>19</v>
      </c>
      <c r="C45" s="565"/>
      <c r="D45" s="565"/>
      <c r="E45" s="240"/>
      <c r="F45" s="241"/>
      <c r="G45" s="241"/>
      <c r="H45" s="241"/>
      <c r="I45" s="241"/>
      <c r="J45" s="241"/>
      <c r="K45" s="241"/>
      <c r="L45" s="241"/>
      <c r="M45" s="241"/>
      <c r="N45" s="241"/>
      <c r="O45" s="241"/>
      <c r="P45" s="242"/>
      <c r="Q45" s="258"/>
      <c r="R45" s="266">
        <f t="shared" si="9"/>
        <v>0</v>
      </c>
    </row>
    <row r="46" spans="1:18" ht="13.2" x14ac:dyDescent="0.25">
      <c r="A46" s="268">
        <v>3990</v>
      </c>
      <c r="B46" s="564" t="s">
        <v>98</v>
      </c>
      <c r="C46" s="565"/>
      <c r="D46" s="565"/>
      <c r="E46" s="240"/>
      <c r="F46" s="241"/>
      <c r="G46" s="241"/>
      <c r="H46" s="241"/>
      <c r="I46" s="241"/>
      <c r="J46" s="241"/>
      <c r="K46" s="241"/>
      <c r="L46" s="241"/>
      <c r="M46" s="241"/>
      <c r="N46" s="241"/>
      <c r="O46" s="241"/>
      <c r="P46" s="242"/>
      <c r="Q46" s="258"/>
      <c r="R46" s="266">
        <f t="shared" si="9"/>
        <v>0</v>
      </c>
    </row>
    <row r="47" spans="1:18" ht="13.2" x14ac:dyDescent="0.25">
      <c r="A47" s="311">
        <f>BudY1!A47</f>
        <v>0</v>
      </c>
      <c r="B47" s="605">
        <f>BudY1!B47:D47</f>
        <v>0</v>
      </c>
      <c r="C47" s="606"/>
      <c r="D47" s="606"/>
      <c r="E47" s="240"/>
      <c r="F47" s="241"/>
      <c r="G47" s="241"/>
      <c r="H47" s="241"/>
      <c r="I47" s="241"/>
      <c r="J47" s="241"/>
      <c r="K47" s="241"/>
      <c r="L47" s="241"/>
      <c r="M47" s="241"/>
      <c r="N47" s="241"/>
      <c r="O47" s="241"/>
      <c r="P47" s="242"/>
      <c r="Q47" s="258"/>
      <c r="R47" s="266">
        <f t="shared" si="9"/>
        <v>0</v>
      </c>
    </row>
    <row r="48" spans="1:18" ht="13.2" x14ac:dyDescent="0.25">
      <c r="A48" s="311">
        <f>BudY1!A48</f>
        <v>0</v>
      </c>
      <c r="B48" s="605">
        <f>BudY1!B48:D48</f>
        <v>0</v>
      </c>
      <c r="C48" s="606"/>
      <c r="D48" s="606"/>
      <c r="E48" s="240"/>
      <c r="F48" s="241"/>
      <c r="G48" s="241"/>
      <c r="H48" s="241"/>
      <c r="I48" s="241"/>
      <c r="J48" s="241"/>
      <c r="K48" s="241"/>
      <c r="L48" s="241"/>
      <c r="M48" s="241"/>
      <c r="N48" s="241"/>
      <c r="O48" s="241"/>
      <c r="P48" s="242"/>
      <c r="Q48" s="258"/>
      <c r="R48" s="266">
        <f t="shared" si="9"/>
        <v>0</v>
      </c>
    </row>
    <row r="49" spans="1:18" s="140" customFormat="1" ht="13.2" x14ac:dyDescent="0.25">
      <c r="A49" s="569" t="s">
        <v>110</v>
      </c>
      <c r="B49" s="570"/>
      <c r="C49" s="570"/>
      <c r="D49" s="571"/>
      <c r="E49" s="244">
        <f t="shared" ref="E49:P49" si="10">SUM(E29:E48)</f>
        <v>0</v>
      </c>
      <c r="F49" s="245">
        <f t="shared" si="10"/>
        <v>0</v>
      </c>
      <c r="G49" s="245">
        <f t="shared" si="10"/>
        <v>0</v>
      </c>
      <c r="H49" s="245">
        <f t="shared" si="10"/>
        <v>0</v>
      </c>
      <c r="I49" s="245">
        <f t="shared" si="10"/>
        <v>0</v>
      </c>
      <c r="J49" s="245">
        <f t="shared" si="10"/>
        <v>0</v>
      </c>
      <c r="K49" s="245">
        <f t="shared" si="10"/>
        <v>0</v>
      </c>
      <c r="L49" s="245">
        <f t="shared" si="10"/>
        <v>0</v>
      </c>
      <c r="M49" s="245">
        <f t="shared" si="10"/>
        <v>0</v>
      </c>
      <c r="N49" s="245">
        <f t="shared" si="10"/>
        <v>0</v>
      </c>
      <c r="O49" s="245">
        <f t="shared" si="10"/>
        <v>0</v>
      </c>
      <c r="P49" s="246">
        <f t="shared" si="10"/>
        <v>0</v>
      </c>
      <c r="Q49" s="247"/>
      <c r="R49" s="271">
        <f>SUM(R28:R48)</f>
        <v>0</v>
      </c>
    </row>
    <row r="50" spans="1:18" ht="4.5" customHeight="1" x14ac:dyDescent="0.25">
      <c r="E50" s="258"/>
      <c r="F50" s="258"/>
      <c r="G50" s="258"/>
      <c r="H50" s="258"/>
      <c r="I50" s="258"/>
      <c r="J50" s="258"/>
      <c r="K50" s="258"/>
      <c r="L50" s="258"/>
      <c r="M50" s="258"/>
      <c r="N50" s="258"/>
      <c r="O50" s="258"/>
      <c r="P50" s="258"/>
      <c r="Q50" s="258"/>
      <c r="R50" s="258"/>
    </row>
    <row r="51" spans="1:18" s="47" customFormat="1" ht="13.2" x14ac:dyDescent="0.25">
      <c r="A51" s="589" t="s">
        <v>100</v>
      </c>
      <c r="B51" s="589"/>
      <c r="C51" s="589"/>
      <c r="D51" s="589"/>
      <c r="E51" s="229"/>
      <c r="F51" s="229"/>
      <c r="G51" s="229"/>
      <c r="H51" s="229"/>
      <c r="I51" s="229"/>
      <c r="J51" s="229"/>
      <c r="K51" s="229"/>
      <c r="L51" s="229"/>
      <c r="M51" s="229"/>
      <c r="N51" s="229"/>
      <c r="O51" s="229"/>
      <c r="P51" s="229"/>
      <c r="Q51" s="230"/>
      <c r="R51" s="229"/>
    </row>
    <row r="52" spans="1:18" s="47" customFormat="1" ht="13.2" x14ac:dyDescent="0.25">
      <c r="A52" s="586" t="s">
        <v>107</v>
      </c>
      <c r="B52" s="587"/>
      <c r="C52" s="587"/>
      <c r="D52" s="588"/>
      <c r="E52" s="259"/>
      <c r="F52" s="260"/>
      <c r="G52" s="260"/>
      <c r="H52" s="260"/>
      <c r="I52" s="260"/>
      <c r="J52" s="260"/>
      <c r="K52" s="260"/>
      <c r="L52" s="260"/>
      <c r="M52" s="260"/>
      <c r="N52" s="260"/>
      <c r="O52" s="260"/>
      <c r="P52" s="261"/>
      <c r="Q52" s="262"/>
      <c r="R52" s="263"/>
    </row>
    <row r="53" spans="1:18" s="47" customFormat="1" ht="13.2" x14ac:dyDescent="0.25">
      <c r="A53" s="311" t="str">
        <f>BudY1!A53</f>
        <v>Staff</v>
      </c>
      <c r="B53" s="609" t="str">
        <f>BudY1!B53:C53</f>
        <v>Spine Point or Grade / Level</v>
      </c>
      <c r="C53" s="610"/>
      <c r="D53" s="312" t="str">
        <f>BudY1!D53</f>
        <v>FTE</v>
      </c>
      <c r="E53" s="272"/>
      <c r="F53" s="241"/>
      <c r="G53" s="241"/>
      <c r="H53" s="241"/>
      <c r="I53" s="241"/>
      <c r="J53" s="241"/>
      <c r="K53" s="241"/>
      <c r="L53" s="241"/>
      <c r="M53" s="241"/>
      <c r="N53" s="241"/>
      <c r="O53" s="241"/>
      <c r="P53" s="242"/>
      <c r="Q53" s="262"/>
      <c r="R53" s="266">
        <f t="shared" ref="R53:R58" si="11">SUM(E53:P53)</f>
        <v>0</v>
      </c>
    </row>
    <row r="54" spans="1:18" s="47" customFormat="1" ht="13.2" x14ac:dyDescent="0.25">
      <c r="A54" s="311" t="str">
        <f>BudY1!A54</f>
        <v>Staff</v>
      </c>
      <c r="B54" s="609" t="str">
        <f>BudY1!B54:C54</f>
        <v>Spine Point or Grade / Level</v>
      </c>
      <c r="C54" s="610"/>
      <c r="D54" s="312" t="str">
        <f>BudY1!D54</f>
        <v>FTE</v>
      </c>
      <c r="E54" s="272"/>
      <c r="F54" s="241"/>
      <c r="G54" s="241"/>
      <c r="H54" s="241"/>
      <c r="I54" s="241"/>
      <c r="J54" s="241"/>
      <c r="K54" s="241"/>
      <c r="L54" s="241"/>
      <c r="M54" s="241"/>
      <c r="N54" s="241"/>
      <c r="O54" s="241"/>
      <c r="P54" s="242"/>
      <c r="Q54" s="262"/>
      <c r="R54" s="266">
        <f t="shared" si="11"/>
        <v>0</v>
      </c>
    </row>
    <row r="55" spans="1:18" ht="13.2" x14ac:dyDescent="0.25">
      <c r="A55" s="311">
        <f>BudY1!A55</f>
        <v>0</v>
      </c>
      <c r="B55" s="609" t="str">
        <f>BudY1!B55:C55</f>
        <v>Other - please state</v>
      </c>
      <c r="C55" s="610"/>
      <c r="D55" s="313"/>
      <c r="E55" s="274"/>
      <c r="F55" s="275"/>
      <c r="G55" s="275"/>
      <c r="H55" s="275"/>
      <c r="I55" s="275"/>
      <c r="J55" s="275"/>
      <c r="K55" s="275"/>
      <c r="L55" s="275"/>
      <c r="M55" s="275"/>
      <c r="N55" s="275"/>
      <c r="O55" s="275"/>
      <c r="P55" s="276"/>
      <c r="Q55" s="277"/>
      <c r="R55" s="266">
        <f t="shared" si="11"/>
        <v>0</v>
      </c>
    </row>
    <row r="56" spans="1:18" ht="13.2" x14ac:dyDescent="0.25">
      <c r="A56" s="575" t="s">
        <v>108</v>
      </c>
      <c r="B56" s="576"/>
      <c r="C56" s="576"/>
      <c r="D56" s="577"/>
      <c r="E56" s="278"/>
      <c r="F56" s="279"/>
      <c r="G56" s="279"/>
      <c r="H56" s="279"/>
      <c r="I56" s="279"/>
      <c r="J56" s="279"/>
      <c r="K56" s="279"/>
      <c r="L56" s="279"/>
      <c r="M56" s="279"/>
      <c r="N56" s="279"/>
      <c r="O56" s="279"/>
      <c r="P56" s="280"/>
      <c r="Q56" s="258"/>
      <c r="R56" s="281"/>
    </row>
    <row r="57" spans="1:18" s="238" customFormat="1" ht="13.2" x14ac:dyDescent="0.25">
      <c r="A57" s="282" t="s">
        <v>105</v>
      </c>
      <c r="B57" s="572" t="s">
        <v>103</v>
      </c>
      <c r="C57" s="573"/>
      <c r="D57" s="574"/>
      <c r="E57" s="283"/>
      <c r="F57" s="284"/>
      <c r="G57" s="284"/>
      <c r="H57" s="284"/>
      <c r="I57" s="284"/>
      <c r="J57" s="284"/>
      <c r="K57" s="284"/>
      <c r="L57" s="284"/>
      <c r="M57" s="284"/>
      <c r="N57" s="284"/>
      <c r="O57" s="284"/>
      <c r="P57" s="285"/>
      <c r="Q57" s="236"/>
      <c r="R57" s="266">
        <f t="shared" si="11"/>
        <v>0</v>
      </c>
    </row>
    <row r="58" spans="1:18" s="238" customFormat="1" ht="13.2" x14ac:dyDescent="0.25">
      <c r="A58" s="282" t="s">
        <v>105</v>
      </c>
      <c r="B58" s="572" t="s">
        <v>104</v>
      </c>
      <c r="C58" s="573"/>
      <c r="D58" s="574"/>
      <c r="E58" s="286"/>
      <c r="F58" s="287"/>
      <c r="G58" s="287"/>
      <c r="H58" s="287"/>
      <c r="I58" s="287"/>
      <c r="J58" s="287"/>
      <c r="K58" s="287"/>
      <c r="L58" s="287"/>
      <c r="M58" s="287"/>
      <c r="N58" s="287"/>
      <c r="O58" s="287"/>
      <c r="P58" s="288"/>
      <c r="Q58" s="236"/>
      <c r="R58" s="266">
        <f t="shared" si="11"/>
        <v>0</v>
      </c>
    </row>
    <row r="59" spans="1:18" s="140" customFormat="1" ht="13.2" x14ac:dyDescent="0.25">
      <c r="A59" s="569" t="s">
        <v>111</v>
      </c>
      <c r="B59" s="570"/>
      <c r="C59" s="570"/>
      <c r="D59" s="571"/>
      <c r="E59" s="244">
        <f t="shared" ref="E59:P59" si="12">SUM(E53:E58)</f>
        <v>0</v>
      </c>
      <c r="F59" s="245">
        <f t="shared" si="12"/>
        <v>0</v>
      </c>
      <c r="G59" s="245">
        <f t="shared" si="12"/>
        <v>0</v>
      </c>
      <c r="H59" s="245">
        <f t="shared" si="12"/>
        <v>0</v>
      </c>
      <c r="I59" s="245">
        <f t="shared" si="12"/>
        <v>0</v>
      </c>
      <c r="J59" s="245">
        <f t="shared" si="12"/>
        <v>0</v>
      </c>
      <c r="K59" s="245">
        <f t="shared" si="12"/>
        <v>0</v>
      </c>
      <c r="L59" s="245">
        <f t="shared" si="12"/>
        <v>0</v>
      </c>
      <c r="M59" s="245">
        <f t="shared" si="12"/>
        <v>0</v>
      </c>
      <c r="N59" s="245">
        <f t="shared" si="12"/>
        <v>0</v>
      </c>
      <c r="O59" s="245">
        <f t="shared" si="12"/>
        <v>0</v>
      </c>
      <c r="P59" s="246">
        <f t="shared" si="12"/>
        <v>0</v>
      </c>
      <c r="Q59" s="247"/>
      <c r="R59" s="271">
        <f>SUM(R52:R58)</f>
        <v>0</v>
      </c>
    </row>
    <row r="60" spans="1:18" ht="4.5" customHeight="1" x14ac:dyDescent="0.25">
      <c r="E60" s="258"/>
      <c r="F60" s="258"/>
      <c r="G60" s="258"/>
      <c r="H60" s="258"/>
      <c r="I60" s="258"/>
      <c r="J60" s="258"/>
      <c r="K60" s="258"/>
      <c r="L60" s="258"/>
      <c r="M60" s="258"/>
      <c r="N60" s="258"/>
      <c r="O60" s="258"/>
      <c r="P60" s="258"/>
      <c r="Q60" s="258"/>
      <c r="R60" s="258"/>
    </row>
    <row r="61" spans="1:18" s="47" customFormat="1" ht="13.2" x14ac:dyDescent="0.25">
      <c r="A61" s="589" t="s">
        <v>101</v>
      </c>
      <c r="B61" s="589"/>
      <c r="C61" s="589"/>
      <c r="D61" s="589"/>
      <c r="E61" s="229"/>
      <c r="F61" s="229"/>
      <c r="G61" s="229"/>
      <c r="H61" s="229"/>
      <c r="I61" s="229"/>
      <c r="J61" s="229"/>
      <c r="K61" s="229"/>
      <c r="L61" s="229"/>
      <c r="M61" s="229"/>
      <c r="N61" s="229"/>
      <c r="O61" s="229"/>
      <c r="P61" s="229"/>
      <c r="Q61" s="230"/>
      <c r="R61" s="229"/>
    </row>
    <row r="62" spans="1:18" s="47" customFormat="1" ht="13.2" x14ac:dyDescent="0.25">
      <c r="A62" s="586" t="s">
        <v>107</v>
      </c>
      <c r="B62" s="590"/>
      <c r="C62" s="590"/>
      <c r="D62" s="591"/>
      <c r="E62" s="289"/>
      <c r="F62" s="290"/>
      <c r="G62" s="290"/>
      <c r="H62" s="290"/>
      <c r="I62" s="290"/>
      <c r="J62" s="290"/>
      <c r="K62" s="290"/>
      <c r="L62" s="290"/>
      <c r="M62" s="290"/>
      <c r="N62" s="290"/>
      <c r="O62" s="290"/>
      <c r="P62" s="291"/>
      <c r="Q62" s="292"/>
      <c r="R62" s="293"/>
    </row>
    <row r="63" spans="1:18" s="238" customFormat="1" ht="13.2" x14ac:dyDescent="0.25">
      <c r="A63" s="600" t="str">
        <f>BudY1!A63</f>
        <v>2017-18 Overhead Rate</v>
      </c>
      <c r="B63" s="601"/>
      <c r="C63" s="595">
        <f>BudY1!C63</f>
        <v>0.61</v>
      </c>
      <c r="D63" s="596"/>
      <c r="E63" s="294">
        <f>IF($Q$3="RESEARCH",0,(E$49+E$59)*$C$63)</f>
        <v>0</v>
      </c>
      <c r="F63" s="295">
        <f t="shared" ref="F63:P63" si="13">IF($Q$3="RESEARCH",0,(F$49+F$59)*$C$63)</f>
        <v>0</v>
      </c>
      <c r="G63" s="295">
        <f t="shared" si="13"/>
        <v>0</v>
      </c>
      <c r="H63" s="295">
        <f t="shared" si="13"/>
        <v>0</v>
      </c>
      <c r="I63" s="295">
        <f t="shared" si="13"/>
        <v>0</v>
      </c>
      <c r="J63" s="295">
        <f t="shared" si="13"/>
        <v>0</v>
      </c>
      <c r="K63" s="295">
        <f t="shared" si="13"/>
        <v>0</v>
      </c>
      <c r="L63" s="295">
        <f t="shared" si="13"/>
        <v>0</v>
      </c>
      <c r="M63" s="295">
        <f t="shared" si="13"/>
        <v>0</v>
      </c>
      <c r="N63" s="295">
        <f t="shared" si="13"/>
        <v>0</v>
      </c>
      <c r="O63" s="295">
        <f t="shared" si="13"/>
        <v>0</v>
      </c>
      <c r="P63" s="296">
        <f t="shared" si="13"/>
        <v>0</v>
      </c>
      <c r="Q63" s="255"/>
      <c r="R63" s="266">
        <f t="shared" ref="R63:R65" si="14">SUM(E63:P63)</f>
        <v>0</v>
      </c>
    </row>
    <row r="64" spans="1:18" ht="13.2" x14ac:dyDescent="0.25">
      <c r="A64" s="592" t="s">
        <v>108</v>
      </c>
      <c r="B64" s="593"/>
      <c r="C64" s="593"/>
      <c r="D64" s="594"/>
      <c r="E64" s="278"/>
      <c r="F64" s="279"/>
      <c r="G64" s="279"/>
      <c r="H64" s="279"/>
      <c r="I64" s="279"/>
      <c r="J64" s="279"/>
      <c r="K64" s="279"/>
      <c r="L64" s="279"/>
      <c r="M64" s="279"/>
      <c r="N64" s="279"/>
      <c r="O64" s="279"/>
      <c r="P64" s="280"/>
      <c r="Q64" s="258"/>
      <c r="R64" s="281"/>
    </row>
    <row r="65" spans="1:18" s="140" customFormat="1" ht="13.2" x14ac:dyDescent="0.25">
      <c r="A65" s="297" t="s">
        <v>105</v>
      </c>
      <c r="B65" s="561" t="s">
        <v>129</v>
      </c>
      <c r="C65" s="562"/>
      <c r="D65" s="563"/>
      <c r="E65" s="286"/>
      <c r="F65" s="298"/>
      <c r="G65" s="298"/>
      <c r="H65" s="298"/>
      <c r="I65" s="298"/>
      <c r="J65" s="298"/>
      <c r="K65" s="298"/>
      <c r="L65" s="298"/>
      <c r="M65" s="298"/>
      <c r="N65" s="298"/>
      <c r="O65" s="298"/>
      <c r="P65" s="299"/>
      <c r="Q65" s="300"/>
      <c r="R65" s="266">
        <f t="shared" si="14"/>
        <v>0</v>
      </c>
    </row>
    <row r="66" spans="1:18" s="140" customFormat="1" ht="13.2" x14ac:dyDescent="0.25">
      <c r="A66" s="597" t="s">
        <v>112</v>
      </c>
      <c r="B66" s="598"/>
      <c r="C66" s="598"/>
      <c r="D66" s="599"/>
      <c r="E66" s="301">
        <f>E63+E65</f>
        <v>0</v>
      </c>
      <c r="F66" s="302">
        <f>F63+F65</f>
        <v>0</v>
      </c>
      <c r="G66" s="302">
        <f t="shared" ref="G66:P66" si="15">G63+G65</f>
        <v>0</v>
      </c>
      <c r="H66" s="302">
        <f t="shared" si="15"/>
        <v>0</v>
      </c>
      <c r="I66" s="302">
        <f t="shared" si="15"/>
        <v>0</v>
      </c>
      <c r="J66" s="302">
        <f t="shared" si="15"/>
        <v>0</v>
      </c>
      <c r="K66" s="302">
        <f t="shared" si="15"/>
        <v>0</v>
      </c>
      <c r="L66" s="302">
        <f t="shared" si="15"/>
        <v>0</v>
      </c>
      <c r="M66" s="302">
        <f t="shared" si="15"/>
        <v>0</v>
      </c>
      <c r="N66" s="302">
        <f t="shared" si="15"/>
        <v>0</v>
      </c>
      <c r="O66" s="302">
        <f t="shared" si="15"/>
        <v>0</v>
      </c>
      <c r="P66" s="303">
        <f t="shared" si="15"/>
        <v>0</v>
      </c>
      <c r="Q66" s="300"/>
      <c r="R66" s="304">
        <f>SUM(R62:R65)</f>
        <v>0</v>
      </c>
    </row>
    <row r="67" spans="1:18" ht="4.5" customHeight="1" x14ac:dyDescent="0.25">
      <c r="E67" s="258"/>
      <c r="F67" s="258"/>
      <c r="G67" s="258"/>
      <c r="H67" s="258"/>
      <c r="I67" s="258"/>
      <c r="J67" s="258"/>
      <c r="K67" s="258"/>
      <c r="L67" s="258"/>
      <c r="M67" s="258"/>
      <c r="N67" s="258"/>
      <c r="O67" s="258"/>
      <c r="P67" s="258"/>
      <c r="Q67" s="258"/>
      <c r="R67" s="247"/>
    </row>
    <row r="68" spans="1:18" s="309" customFormat="1" x14ac:dyDescent="0.25">
      <c r="A68" s="558" t="s">
        <v>106</v>
      </c>
      <c r="B68" s="559"/>
      <c r="C68" s="559"/>
      <c r="D68" s="560"/>
      <c r="E68" s="305">
        <f>SUM(E49,E59,E66)</f>
        <v>0</v>
      </c>
      <c r="F68" s="306">
        <f>SUM(F49,F59,F66)</f>
        <v>0</v>
      </c>
      <c r="G68" s="306">
        <f t="shared" ref="G68:P68" si="16">SUM(G49,G59,G66)</f>
        <v>0</v>
      </c>
      <c r="H68" s="306">
        <f t="shared" si="16"/>
        <v>0</v>
      </c>
      <c r="I68" s="306">
        <f t="shared" si="16"/>
        <v>0</v>
      </c>
      <c r="J68" s="306">
        <f t="shared" si="16"/>
        <v>0</v>
      </c>
      <c r="K68" s="306">
        <f t="shared" si="16"/>
        <v>0</v>
      </c>
      <c r="L68" s="306">
        <f t="shared" si="16"/>
        <v>0</v>
      </c>
      <c r="M68" s="306">
        <f t="shared" si="16"/>
        <v>0</v>
      </c>
      <c r="N68" s="306">
        <f t="shared" si="16"/>
        <v>0</v>
      </c>
      <c r="O68" s="306">
        <f t="shared" si="16"/>
        <v>0</v>
      </c>
      <c r="P68" s="306">
        <f t="shared" si="16"/>
        <v>0</v>
      </c>
      <c r="Q68" s="307"/>
      <c r="R68" s="308">
        <f>SUM(E68:P68)</f>
        <v>0</v>
      </c>
    </row>
    <row r="69" spans="1:18" ht="4.5" customHeight="1" x14ac:dyDescent="0.25">
      <c r="E69" s="258"/>
      <c r="F69" s="258"/>
      <c r="G69" s="258"/>
      <c r="H69" s="258"/>
      <c r="I69" s="258"/>
      <c r="J69" s="258"/>
      <c r="K69" s="258"/>
      <c r="L69" s="258"/>
      <c r="M69" s="258"/>
      <c r="N69" s="258"/>
      <c r="O69" s="258"/>
      <c r="P69" s="258"/>
      <c r="Q69" s="258"/>
      <c r="R69" s="247"/>
    </row>
    <row r="70" spans="1:18" s="238" customFormat="1" ht="13.2" x14ac:dyDescent="0.25">
      <c r="A70" s="580" t="s">
        <v>113</v>
      </c>
      <c r="B70" s="581"/>
      <c r="C70" s="607">
        <f>BudY1!C70:D70</f>
        <v>0</v>
      </c>
      <c r="D70" s="608"/>
      <c r="E70" s="254">
        <f t="shared" ref="E70:J70" si="17">(E49+E59)*$C70</f>
        <v>0</v>
      </c>
      <c r="F70" s="254">
        <f t="shared" si="17"/>
        <v>0</v>
      </c>
      <c r="G70" s="254">
        <f t="shared" si="17"/>
        <v>0</v>
      </c>
      <c r="H70" s="254">
        <f t="shared" si="17"/>
        <v>0</v>
      </c>
      <c r="I70" s="254">
        <f t="shared" si="17"/>
        <v>0</v>
      </c>
      <c r="J70" s="254">
        <f t="shared" si="17"/>
        <v>0</v>
      </c>
      <c r="K70" s="254">
        <f>(K49+K59)*$C70</f>
        <v>0</v>
      </c>
      <c r="L70" s="254">
        <f t="shared" ref="L70:P70" si="18">(L49+L59)*$C70</f>
        <v>0</v>
      </c>
      <c r="M70" s="254">
        <f t="shared" si="18"/>
        <v>0</v>
      </c>
      <c r="N70" s="254">
        <f t="shared" si="18"/>
        <v>0</v>
      </c>
      <c r="O70" s="254">
        <f t="shared" si="18"/>
        <v>0</v>
      </c>
      <c r="P70" s="254">
        <f t="shared" si="18"/>
        <v>0</v>
      </c>
      <c r="Q70" s="255"/>
      <c r="R70" s="256">
        <f>SUM(E70:P70)</f>
        <v>0</v>
      </c>
    </row>
    <row r="71" spans="1:18" ht="4.5" customHeight="1" x14ac:dyDescent="0.25">
      <c r="E71" s="258"/>
      <c r="F71" s="258"/>
      <c r="G71" s="258"/>
      <c r="H71" s="258"/>
      <c r="I71" s="258"/>
      <c r="J71" s="258"/>
      <c r="K71" s="258"/>
      <c r="L71" s="258"/>
      <c r="M71" s="258"/>
      <c r="N71" s="258"/>
      <c r="O71" s="258"/>
      <c r="P71" s="258"/>
      <c r="Q71" s="258"/>
      <c r="R71" s="247"/>
    </row>
    <row r="72" spans="1:18" s="309" customFormat="1" x14ac:dyDescent="0.25">
      <c r="A72" s="558" t="s">
        <v>115</v>
      </c>
      <c r="B72" s="559"/>
      <c r="C72" s="559"/>
      <c r="D72" s="560"/>
      <c r="E72" s="305">
        <f>SUM(E68:E70)</f>
        <v>0</v>
      </c>
      <c r="F72" s="306">
        <f>SUM(F68:F70)</f>
        <v>0</v>
      </c>
      <c r="G72" s="306">
        <f t="shared" ref="G72:P72" si="19">SUM(G68:G70)</f>
        <v>0</v>
      </c>
      <c r="H72" s="306">
        <f t="shared" si="19"/>
        <v>0</v>
      </c>
      <c r="I72" s="306">
        <f t="shared" si="19"/>
        <v>0</v>
      </c>
      <c r="J72" s="306">
        <f t="shared" si="19"/>
        <v>0</v>
      </c>
      <c r="K72" s="306">
        <f t="shared" si="19"/>
        <v>0</v>
      </c>
      <c r="L72" s="306">
        <f t="shared" si="19"/>
        <v>0</v>
      </c>
      <c r="M72" s="306">
        <f t="shared" si="19"/>
        <v>0</v>
      </c>
      <c r="N72" s="306">
        <f t="shared" si="19"/>
        <v>0</v>
      </c>
      <c r="O72" s="306">
        <f t="shared" si="19"/>
        <v>0</v>
      </c>
      <c r="P72" s="306">
        <f t="shared" si="19"/>
        <v>0</v>
      </c>
      <c r="Q72" s="307"/>
      <c r="R72" s="308">
        <f>SUM(R68:R70)</f>
        <v>0</v>
      </c>
    </row>
  </sheetData>
  <sheetProtection algorithmName="SHA-512" hashValue="Q6FiPFIAmcWIUyVHp65ogZeDZpBbWfcAwQZDO3fJxmckhRIP8p1MRdBJbfEaWNVjL9UiQazO2sUshCIkcPSswA==" saltValue="jsKdRi8AN9eoQAOTIYeeng==" spinCount="100000" sheet="1" objects="1" scenarios="1"/>
  <mergeCells count="65">
    <mergeCell ref="A18:R18"/>
    <mergeCell ref="A6:D6"/>
    <mergeCell ref="A7:D7"/>
    <mergeCell ref="A8:D8"/>
    <mergeCell ref="A9:D9"/>
    <mergeCell ref="A10:D10"/>
    <mergeCell ref="B33:D33"/>
    <mergeCell ref="B34:D34"/>
    <mergeCell ref="B47:D47"/>
    <mergeCell ref="B48:D48"/>
    <mergeCell ref="B42:D42"/>
    <mergeCell ref="B39:D39"/>
    <mergeCell ref="B40:D40"/>
    <mergeCell ref="B43:D43"/>
    <mergeCell ref="B44:D44"/>
    <mergeCell ref="B45:D45"/>
    <mergeCell ref="B35:D35"/>
    <mergeCell ref="B36:D36"/>
    <mergeCell ref="B37:D37"/>
    <mergeCell ref="B46:D46"/>
    <mergeCell ref="B38:D38"/>
    <mergeCell ref="B41:D41"/>
    <mergeCell ref="A68:D68"/>
    <mergeCell ref="B65:D65"/>
    <mergeCell ref="A72:D72"/>
    <mergeCell ref="A70:B70"/>
    <mergeCell ref="C70:D70"/>
    <mergeCell ref="A51:D51"/>
    <mergeCell ref="A49:D49"/>
    <mergeCell ref="A59:D59"/>
    <mergeCell ref="B57:D57"/>
    <mergeCell ref="A66:D66"/>
    <mergeCell ref="A56:D56"/>
    <mergeCell ref="A52:D52"/>
    <mergeCell ref="A61:D61"/>
    <mergeCell ref="A62:D62"/>
    <mergeCell ref="A64:D64"/>
    <mergeCell ref="C63:D63"/>
    <mergeCell ref="B58:D58"/>
    <mergeCell ref="A63:B63"/>
    <mergeCell ref="B55:C55"/>
    <mergeCell ref="B54:C54"/>
    <mergeCell ref="B53:C53"/>
    <mergeCell ref="B31:D31"/>
    <mergeCell ref="B21:D21"/>
    <mergeCell ref="A3:B3"/>
    <mergeCell ref="B32:D32"/>
    <mergeCell ref="A28:D28"/>
    <mergeCell ref="A23:D23"/>
    <mergeCell ref="A11:D11"/>
    <mergeCell ref="A12:D12"/>
    <mergeCell ref="A13:D13"/>
    <mergeCell ref="A14:D14"/>
    <mergeCell ref="A15:D15"/>
    <mergeCell ref="A16:D16"/>
    <mergeCell ref="A25:C25"/>
    <mergeCell ref="B29:C29"/>
    <mergeCell ref="B30:C30"/>
    <mergeCell ref="B22:D22"/>
    <mergeCell ref="Q3:R3"/>
    <mergeCell ref="Q1:R1"/>
    <mergeCell ref="J1:N1"/>
    <mergeCell ref="C1:G1"/>
    <mergeCell ref="H3:I3"/>
    <mergeCell ref="M3:N3"/>
  </mergeCells>
  <phoneticPr fontId="12" type="noConversion"/>
  <dataValidations xWindow="579" yWindow="365" count="20">
    <dataValidation allowBlank="1" showInputMessage="1" showErrorMessage="1" promptTitle="Other Costs" prompt="input actual expenditure for other costs in appropriate account code and month" sqref="Q41" xr:uid="{00000000-0002-0000-0800-000000000000}"/>
    <dataValidation allowBlank="1" showInputMessage="1" showErrorMessage="1" promptTitle="Funding Income" prompt="Actual funding (cash) due in appropriate month" sqref="F21:P21" xr:uid="{00000000-0002-0000-0800-000001000000}"/>
    <dataValidation allowBlank="1" showInputMessage="1" showErrorMessage="1" promptTitle="Other Income" prompt="Any other (non-funding) income expected" sqref="E22:P22" xr:uid="{00000000-0002-0000-0800-000002000000}"/>
    <dataValidation allowBlank="1" showInputMessage="1" showErrorMessage="1" promptTitle="Payments to Partners" prompt="Payments to be made to partners in advance or arrears of partner claims - these costs that be reclaimed from funding" sqref="E23:P23" xr:uid="{00000000-0002-0000-0800-000003000000}"/>
    <dataValidation allowBlank="1" showInputMessage="1" showErrorMessage="1" promptTitle="Match Cost Accounts" prompt="Input accounts as required for match / notional funding" sqref="A57:A58" xr:uid="{00000000-0002-0000-0800-000004000000}"/>
    <dataValidation allowBlank="1" showInputMessage="1" showErrorMessage="1" promptTitle="Match Costs" prompt="Actual project costs to be covered by Hope_x000a_(not recoverable from the funder)" sqref="E25:P25" xr:uid="{00000000-0002-0000-0800-000005000000}"/>
    <dataValidation allowBlank="1" showInputMessage="1" showErrorMessage="1" promptTitle="Staff Costs" prompt="Costs relating to staff specifically employed for the project. _x000a__x000a_Current staff (where no extra costs are to be incurred) should be included in the 'Directly Allocated' section below." sqref="E29:P30" xr:uid="{00000000-0002-0000-0800-000006000000}"/>
    <dataValidation allowBlank="1" showInputMessage="1" showErrorMessage="1" promptTitle="Other Items" prompt="input description or account" sqref="B47:D48" xr:uid="{00000000-0002-0000-0800-000007000000}"/>
    <dataValidation allowBlank="1" showInputMessage="1" showErrorMessage="1" promptTitle="Staff" prompt="input spine point or grade/level of staff to be appointed" sqref="B29:C30 B53:C55" xr:uid="{00000000-0002-0000-0800-000008000000}"/>
    <dataValidation allowBlank="1" showInputMessage="1" showErrorMessage="1" promptTitle="Indirect Costs" prompt="(Research Projects Only)_x000a__x000a_Figure as per IAF (see Colin Cooper)" sqref="E65:P65" xr:uid="{00000000-0002-0000-0800-000009000000}"/>
    <dataValidation allowBlank="1" showInputMessage="1" showErrorMessage="1" promptTitle="Margin" prompt="Input percentage margin to be applied (if applicable)." sqref="C70:D70" xr:uid="{00000000-0002-0000-0800-00000A000000}"/>
    <dataValidation allowBlank="1" showInputMessage="1" showErrorMessage="1" promptTitle="Transfer to Partners" prompt="(Where projects are required to transfer funding to partners.)_x000a__x000a_Please input amount to be transferred here." sqref="E46:P46" xr:uid="{00000000-0002-0000-0800-00000B000000}"/>
    <dataValidation allowBlank="1" showInputMessage="1" showErrorMessage="1" promptTitle="Exceptional Items" prompt="(Research Projects Only)_x000a__x000a_Figure as per IAF (see Colin Cooper)" sqref="E58:P58" xr:uid="{00000000-0002-0000-0800-00000C000000}"/>
    <dataValidation allowBlank="1" showInputMessage="1" showErrorMessage="1" promptTitle="Staff &amp; Estates" prompt="(Research Projects Only)_x000a__x000a_Figure as per IAF (see Colin Cooper)" sqref="E57:P57" xr:uid="{00000000-0002-0000-0800-00000D000000}"/>
    <dataValidation allowBlank="1" showInputMessage="1" showErrorMessage="1" promptTitle="Directly Allocated" prompt="(Non-Research Projects Only)_x000a__x000a_Any other directly allocated staff or non-staff costs." sqref="E55:P55" xr:uid="{00000000-0002-0000-0800-00000E000000}"/>
    <dataValidation allowBlank="1" showInputMessage="1" showErrorMessage="1" promptTitle="Staff Costs" prompt="(Non-Research Projects Only)_x000a__x000a_Cost of time allocated to project by current staff (no extra costs to be incurred)_x000a__x000a_Staff specifically employed for the project should be included in the 'Directly Incurred' section above." sqref="E53:P54" xr:uid="{00000000-0002-0000-0800-00000F000000}"/>
    <dataValidation allowBlank="1" showInputMessage="1" showErrorMessage="1" promptTitle="Other Costs" prompt="Anticipated expenditure for non staff costs_x000a__x000a_Input in relevant account code and month" sqref="E31:P45" xr:uid="{00000000-0002-0000-0800-000010000000}"/>
    <dataValidation allowBlank="1" showInputMessage="1" showErrorMessage="1" promptTitle="Funding Income" prompt="Actual funding (cash) due in month" sqref="E21" xr:uid="{00000000-0002-0000-0800-000011000000}"/>
    <dataValidation allowBlank="1" showInputMessage="1" showErrorMessage="1" promptTitle="Other Costs" prompt="Use these lines for items not shown above" sqref="E47:P48" xr:uid="{00000000-0002-0000-0800-000012000000}"/>
    <dataValidation allowBlank="1" showErrorMessage="1" sqref="F5:P5 E17:P17 E19:P20" xr:uid="{00000000-0002-0000-0800-000013000000}"/>
  </dataValidations>
  <printOptions horizontalCentered="1"/>
  <pageMargins left="0.39370078740157483" right="0.39370078740157483" top="0.39370078740157483" bottom="0.82677165354330717" header="0.51181102362204722" footer="0.51181102362204722"/>
  <pageSetup paperSize="9" scale="62" orientation="landscape" r:id="rId1"/>
  <headerFooter alignWithMargins="0">
    <oddFooter>&amp;L&amp;T &amp;D&amp;C&amp;Z&amp;F&amp;R&amp;A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CHECK LIST</vt:lpstr>
      <vt:lpstr>Pay Scale</vt:lpstr>
      <vt:lpstr>Planned costs</vt:lpstr>
      <vt:lpstr>PROJECT</vt:lpstr>
      <vt:lpstr>BudY1</vt:lpstr>
      <vt:lpstr>BudY2</vt:lpstr>
      <vt:lpstr>BudY3</vt:lpstr>
      <vt:lpstr>BudY4</vt:lpstr>
      <vt:lpstr>BudY5</vt:lpstr>
      <vt:lpstr>Consolidation</vt:lpstr>
      <vt:lpstr>Lists</vt:lpstr>
      <vt:lpstr>CostC</vt:lpstr>
      <vt:lpstr>BudY1!Print_Area</vt:lpstr>
      <vt:lpstr>BudY2!Print_Area</vt:lpstr>
      <vt:lpstr>BudY3!Print_Area</vt:lpstr>
      <vt:lpstr>BudY4!Print_Area</vt:lpstr>
      <vt:lpstr>BudY5!Print_Area</vt:lpstr>
      <vt:lpstr>'CHECK LIST'!Print_Area</vt:lpstr>
      <vt:lpstr>Consolidation!Print_Area</vt:lpstr>
      <vt:lpstr>'Pay Scale'!Print_Area</vt:lpstr>
      <vt:lpstr>PROJECT!Print_Area</vt:lpstr>
    </vt:vector>
  </TitlesOfParts>
  <Company>Liverpool Hope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Catherine Barrett</cp:lastModifiedBy>
  <cp:lastPrinted>2015-02-13T10:32:50Z</cp:lastPrinted>
  <dcterms:created xsi:type="dcterms:W3CDTF">2003-05-15T12:11:36Z</dcterms:created>
  <dcterms:modified xsi:type="dcterms:W3CDTF">2026-06-26T09:30:00Z</dcterms:modified>
</cp:coreProperties>
</file>